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Soutěže_dokumentace_2022\65422038\01_VÝZVA\NA EZAK\"/>
    </mc:Choice>
  </mc:AlternateContent>
  <xr:revisionPtr revIDLastSave="0" documentId="13_ncr:1_{E376104B-9073-4C90-AF60-1B1665C034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Elektromateriál" sheetId="2" r:id="rId2"/>
    <sheet name="02 - ÚRS" sheetId="3" r:id="rId3"/>
  </sheets>
  <definedNames>
    <definedName name="_xlnm._FilterDatabase" localSheetId="1" hidden="1">'01 - Elektromateriál'!$C$126:$L$617</definedName>
    <definedName name="_xlnm._FilterDatabase" localSheetId="2" hidden="1">'02 - ÚRS'!$C$117:$L$166</definedName>
    <definedName name="_xlnm.Print_Titles" localSheetId="1">'01 - Elektromateriál'!$126:$126</definedName>
    <definedName name="_xlnm.Print_Titles" localSheetId="2">'02 - ÚRS'!$117:$117</definedName>
    <definedName name="_xlnm.Print_Titles" localSheetId="0">'Rekapitulace stavby'!$92:$92</definedName>
    <definedName name="_xlnm.Print_Area" localSheetId="1">'01 - Elektromateriál'!$C$4:$K$76,'01 - Elektromateriál'!$C$82:$K$108,'01 - Elektromateriál'!$C$114:$L$617</definedName>
    <definedName name="_xlnm.Print_Area" localSheetId="2">'02 - ÚRS'!$C$4:$K$76,'02 - ÚRS'!$C$82:$K$99,'02 - ÚRS'!$C$105:$L$166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1" i="3" l="1"/>
  <c r="J122" i="3"/>
  <c r="J123" i="3"/>
  <c r="J124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20" i="3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129" i="2"/>
  <c r="K37" i="3" l="1"/>
  <c r="K36" i="3"/>
  <c r="AY96" i="1"/>
  <c r="K35" i="3"/>
  <c r="AX96" i="1"/>
  <c r="BJ166" i="3"/>
  <c r="BI166" i="3"/>
  <c r="BH166" i="3"/>
  <c r="BG166" i="3"/>
  <c r="U166" i="3"/>
  <c r="S166" i="3"/>
  <c r="Q166" i="3"/>
  <c r="BJ165" i="3"/>
  <c r="BI165" i="3"/>
  <c r="BH165" i="3"/>
  <c r="BG165" i="3"/>
  <c r="U165" i="3"/>
  <c r="S165" i="3"/>
  <c r="Q165" i="3"/>
  <c r="BJ164" i="3"/>
  <c r="BI164" i="3"/>
  <c r="BH164" i="3"/>
  <c r="BG164" i="3"/>
  <c r="U164" i="3"/>
  <c r="S164" i="3"/>
  <c r="Q164" i="3"/>
  <c r="BJ163" i="3"/>
  <c r="BI163" i="3"/>
  <c r="BH163" i="3"/>
  <c r="BG163" i="3"/>
  <c r="U163" i="3"/>
  <c r="S163" i="3"/>
  <c r="Q163" i="3"/>
  <c r="BJ162" i="3"/>
  <c r="BI162" i="3"/>
  <c r="BH162" i="3"/>
  <c r="BG162" i="3"/>
  <c r="U162" i="3"/>
  <c r="S162" i="3"/>
  <c r="Q162" i="3"/>
  <c r="BJ161" i="3"/>
  <c r="BI161" i="3"/>
  <c r="BH161" i="3"/>
  <c r="BG161" i="3"/>
  <c r="U161" i="3"/>
  <c r="S161" i="3"/>
  <c r="Q161" i="3"/>
  <c r="BJ160" i="3"/>
  <c r="BI160" i="3"/>
  <c r="BH160" i="3"/>
  <c r="BG160" i="3"/>
  <c r="U160" i="3"/>
  <c r="S160" i="3"/>
  <c r="Q160" i="3"/>
  <c r="BJ159" i="3"/>
  <c r="BI159" i="3"/>
  <c r="BH159" i="3"/>
  <c r="BG159" i="3"/>
  <c r="U159" i="3"/>
  <c r="S159" i="3"/>
  <c r="Q159" i="3"/>
  <c r="BJ158" i="3"/>
  <c r="BI158" i="3"/>
  <c r="BH158" i="3"/>
  <c r="BG158" i="3"/>
  <c r="U158" i="3"/>
  <c r="S158" i="3"/>
  <c r="Q158" i="3"/>
  <c r="BJ157" i="3"/>
  <c r="BI157" i="3"/>
  <c r="BH157" i="3"/>
  <c r="BG157" i="3"/>
  <c r="U157" i="3"/>
  <c r="S157" i="3"/>
  <c r="Q157" i="3"/>
  <c r="BJ156" i="3"/>
  <c r="BI156" i="3"/>
  <c r="BH156" i="3"/>
  <c r="BG156" i="3"/>
  <c r="U156" i="3"/>
  <c r="S156" i="3"/>
  <c r="Q156" i="3"/>
  <c r="BJ155" i="3"/>
  <c r="BI155" i="3"/>
  <c r="BH155" i="3"/>
  <c r="BG155" i="3"/>
  <c r="U155" i="3"/>
  <c r="S155" i="3"/>
  <c r="Q155" i="3"/>
  <c r="BJ154" i="3"/>
  <c r="BI154" i="3"/>
  <c r="BH154" i="3"/>
  <c r="BG154" i="3"/>
  <c r="U154" i="3"/>
  <c r="S154" i="3"/>
  <c r="Q154" i="3"/>
  <c r="BJ153" i="3"/>
  <c r="BI153" i="3"/>
  <c r="BH153" i="3"/>
  <c r="BG153" i="3"/>
  <c r="U153" i="3"/>
  <c r="S153" i="3"/>
  <c r="Q153" i="3"/>
  <c r="BJ152" i="3"/>
  <c r="BI152" i="3"/>
  <c r="BH152" i="3"/>
  <c r="BG152" i="3"/>
  <c r="U152" i="3"/>
  <c r="S152" i="3"/>
  <c r="Q152" i="3"/>
  <c r="BJ151" i="3"/>
  <c r="BI151" i="3"/>
  <c r="BH151" i="3"/>
  <c r="BG151" i="3"/>
  <c r="U151" i="3"/>
  <c r="S151" i="3"/>
  <c r="Q151" i="3"/>
  <c r="BJ150" i="3"/>
  <c r="BI150" i="3"/>
  <c r="BH150" i="3"/>
  <c r="BG150" i="3"/>
  <c r="U150" i="3"/>
  <c r="S150" i="3"/>
  <c r="Q150" i="3"/>
  <c r="BJ149" i="3"/>
  <c r="BI149" i="3"/>
  <c r="BH149" i="3"/>
  <c r="BG149" i="3"/>
  <c r="U149" i="3"/>
  <c r="S149" i="3"/>
  <c r="Q149" i="3"/>
  <c r="BJ148" i="3"/>
  <c r="BI148" i="3"/>
  <c r="BH148" i="3"/>
  <c r="BG148" i="3"/>
  <c r="U148" i="3"/>
  <c r="S148" i="3"/>
  <c r="Q148" i="3"/>
  <c r="BJ147" i="3"/>
  <c r="BI147" i="3"/>
  <c r="BH147" i="3"/>
  <c r="BG147" i="3"/>
  <c r="U147" i="3"/>
  <c r="S147" i="3"/>
  <c r="Q147" i="3"/>
  <c r="BJ146" i="3"/>
  <c r="BI146" i="3"/>
  <c r="BH146" i="3"/>
  <c r="BG146" i="3"/>
  <c r="U146" i="3"/>
  <c r="S146" i="3"/>
  <c r="Q146" i="3"/>
  <c r="BJ145" i="3"/>
  <c r="BI145" i="3"/>
  <c r="BH145" i="3"/>
  <c r="BG145" i="3"/>
  <c r="U145" i="3"/>
  <c r="S145" i="3"/>
  <c r="Q145" i="3"/>
  <c r="BJ144" i="3"/>
  <c r="BI144" i="3"/>
  <c r="BH144" i="3"/>
  <c r="BG144" i="3"/>
  <c r="U144" i="3"/>
  <c r="S144" i="3"/>
  <c r="Q144" i="3"/>
  <c r="BJ143" i="3"/>
  <c r="BI143" i="3"/>
  <c r="BH143" i="3"/>
  <c r="BG143" i="3"/>
  <c r="U143" i="3"/>
  <c r="S143" i="3"/>
  <c r="Q143" i="3"/>
  <c r="BJ142" i="3"/>
  <c r="BI142" i="3"/>
  <c r="BH142" i="3"/>
  <c r="BG142" i="3"/>
  <c r="U142" i="3"/>
  <c r="S142" i="3"/>
  <c r="Q142" i="3"/>
  <c r="BJ141" i="3"/>
  <c r="BI141" i="3"/>
  <c r="BH141" i="3"/>
  <c r="BG141" i="3"/>
  <c r="U141" i="3"/>
  <c r="S141" i="3"/>
  <c r="Q141" i="3"/>
  <c r="BJ140" i="3"/>
  <c r="BI140" i="3"/>
  <c r="BH140" i="3"/>
  <c r="BG140" i="3"/>
  <c r="U140" i="3"/>
  <c r="S140" i="3"/>
  <c r="Q140" i="3"/>
  <c r="BJ139" i="3"/>
  <c r="BI139" i="3"/>
  <c r="BH139" i="3"/>
  <c r="BG139" i="3"/>
  <c r="U139" i="3"/>
  <c r="S139" i="3"/>
  <c r="Q139" i="3"/>
  <c r="BJ138" i="3"/>
  <c r="BI138" i="3"/>
  <c r="BH138" i="3"/>
  <c r="BG138" i="3"/>
  <c r="U138" i="3"/>
  <c r="S138" i="3"/>
  <c r="Q138" i="3"/>
  <c r="BJ137" i="3"/>
  <c r="BI137" i="3"/>
  <c r="BH137" i="3"/>
  <c r="BG137" i="3"/>
  <c r="U137" i="3"/>
  <c r="S137" i="3"/>
  <c r="Q137" i="3"/>
  <c r="BJ136" i="3"/>
  <c r="BI136" i="3"/>
  <c r="BH136" i="3"/>
  <c r="BG136" i="3"/>
  <c r="U136" i="3"/>
  <c r="S136" i="3"/>
  <c r="Q136" i="3"/>
  <c r="BJ135" i="3"/>
  <c r="BI135" i="3"/>
  <c r="BH135" i="3"/>
  <c r="BG135" i="3"/>
  <c r="U135" i="3"/>
  <c r="S135" i="3"/>
  <c r="Q135" i="3"/>
  <c r="BJ134" i="3"/>
  <c r="BI134" i="3"/>
  <c r="BH134" i="3"/>
  <c r="BG134" i="3"/>
  <c r="U134" i="3"/>
  <c r="S134" i="3"/>
  <c r="Q134" i="3"/>
  <c r="BJ133" i="3"/>
  <c r="BI133" i="3"/>
  <c r="BH133" i="3"/>
  <c r="BG133" i="3"/>
  <c r="U133" i="3"/>
  <c r="S133" i="3"/>
  <c r="Q133" i="3"/>
  <c r="BJ132" i="3"/>
  <c r="BI132" i="3"/>
  <c r="BH132" i="3"/>
  <c r="BG132" i="3"/>
  <c r="U132" i="3"/>
  <c r="S132" i="3"/>
  <c r="Q132" i="3"/>
  <c r="BJ131" i="3"/>
  <c r="BI131" i="3"/>
  <c r="BH131" i="3"/>
  <c r="BG131" i="3"/>
  <c r="U131" i="3"/>
  <c r="S131" i="3"/>
  <c r="Q131" i="3"/>
  <c r="BJ130" i="3"/>
  <c r="BI130" i="3"/>
  <c r="BH130" i="3"/>
  <c r="BG130" i="3"/>
  <c r="U130" i="3"/>
  <c r="S130" i="3"/>
  <c r="Q130" i="3"/>
  <c r="BJ129" i="3"/>
  <c r="BI129" i="3"/>
  <c r="BH129" i="3"/>
  <c r="BG129" i="3"/>
  <c r="U129" i="3"/>
  <c r="S129" i="3"/>
  <c r="Q129" i="3"/>
  <c r="BJ128" i="3"/>
  <c r="BI128" i="3"/>
  <c r="BH128" i="3"/>
  <c r="BG128" i="3"/>
  <c r="U128" i="3"/>
  <c r="S128" i="3"/>
  <c r="Q128" i="3"/>
  <c r="BJ127" i="3"/>
  <c r="BI127" i="3"/>
  <c r="BH127" i="3"/>
  <c r="BG127" i="3"/>
  <c r="U127" i="3"/>
  <c r="S127" i="3"/>
  <c r="Q127" i="3"/>
  <c r="BJ126" i="3"/>
  <c r="BI126" i="3"/>
  <c r="BH126" i="3"/>
  <c r="BG126" i="3"/>
  <c r="U126" i="3"/>
  <c r="S126" i="3"/>
  <c r="Q126" i="3"/>
  <c r="BJ124" i="3"/>
  <c r="BI124" i="3"/>
  <c r="BH124" i="3"/>
  <c r="BG124" i="3"/>
  <c r="U124" i="3"/>
  <c r="S124" i="3"/>
  <c r="Q124" i="3"/>
  <c r="BJ123" i="3"/>
  <c r="BI123" i="3"/>
  <c r="BH123" i="3"/>
  <c r="BG123" i="3"/>
  <c r="U123" i="3"/>
  <c r="S123" i="3"/>
  <c r="Q123" i="3"/>
  <c r="BJ122" i="3"/>
  <c r="BI122" i="3"/>
  <c r="BH122" i="3"/>
  <c r="BG122" i="3"/>
  <c r="U122" i="3"/>
  <c r="S122" i="3"/>
  <c r="Q122" i="3"/>
  <c r="BJ121" i="3"/>
  <c r="BI121" i="3"/>
  <c r="BH121" i="3"/>
  <c r="BG121" i="3"/>
  <c r="U121" i="3"/>
  <c r="S121" i="3"/>
  <c r="Q121" i="3"/>
  <c r="BJ120" i="3"/>
  <c r="BI120" i="3"/>
  <c r="BH120" i="3"/>
  <c r="BG120" i="3"/>
  <c r="U120" i="3"/>
  <c r="S120" i="3"/>
  <c r="Q120" i="3"/>
  <c r="F112" i="3"/>
  <c r="E110" i="3"/>
  <c r="F89" i="3"/>
  <c r="E87" i="3"/>
  <c r="K24" i="3"/>
  <c r="E24" i="3"/>
  <c r="K92" i="3" s="1"/>
  <c r="K23" i="3"/>
  <c r="K21" i="3"/>
  <c r="E21" i="3"/>
  <c r="K114" i="3" s="1"/>
  <c r="K20" i="3"/>
  <c r="K18" i="3"/>
  <c r="E18" i="3"/>
  <c r="F92" i="3" s="1"/>
  <c r="K17" i="3"/>
  <c r="K15" i="3"/>
  <c r="E15" i="3"/>
  <c r="F91" i="3" s="1"/>
  <c r="K14" i="3"/>
  <c r="K12" i="3"/>
  <c r="K112" i="3" s="1"/>
  <c r="E7" i="3"/>
  <c r="E108" i="3" s="1"/>
  <c r="K37" i="2"/>
  <c r="K36" i="2"/>
  <c r="AY95" i="1" s="1"/>
  <c r="K35" i="2"/>
  <c r="AX95" i="1" s="1"/>
  <c r="BJ617" i="2"/>
  <c r="BI617" i="2"/>
  <c r="BH617" i="2"/>
  <c r="BG617" i="2"/>
  <c r="U617" i="2"/>
  <c r="S617" i="2"/>
  <c r="Q617" i="2"/>
  <c r="BJ616" i="2"/>
  <c r="BI616" i="2"/>
  <c r="BH616" i="2"/>
  <c r="BG616" i="2"/>
  <c r="U616" i="2"/>
  <c r="S616" i="2"/>
  <c r="Q616" i="2"/>
  <c r="BJ615" i="2"/>
  <c r="BI615" i="2"/>
  <c r="BH615" i="2"/>
  <c r="BG615" i="2"/>
  <c r="U615" i="2"/>
  <c r="S615" i="2"/>
  <c r="Q615" i="2"/>
  <c r="BJ614" i="2"/>
  <c r="BI614" i="2"/>
  <c r="BH614" i="2"/>
  <c r="BG614" i="2"/>
  <c r="U614" i="2"/>
  <c r="S614" i="2"/>
  <c r="Q614" i="2"/>
  <c r="BJ613" i="2"/>
  <c r="BI613" i="2"/>
  <c r="BH613" i="2"/>
  <c r="BG613" i="2"/>
  <c r="U613" i="2"/>
  <c r="S613" i="2"/>
  <c r="Q613" i="2"/>
  <c r="BJ612" i="2"/>
  <c r="BI612" i="2"/>
  <c r="BH612" i="2"/>
  <c r="BG612" i="2"/>
  <c r="U612" i="2"/>
  <c r="S612" i="2"/>
  <c r="Q612" i="2"/>
  <c r="BJ611" i="2"/>
  <c r="BI611" i="2"/>
  <c r="BH611" i="2"/>
  <c r="BG611" i="2"/>
  <c r="U611" i="2"/>
  <c r="S611" i="2"/>
  <c r="Q611" i="2"/>
  <c r="BJ610" i="2"/>
  <c r="BI610" i="2"/>
  <c r="BH610" i="2"/>
  <c r="BG610" i="2"/>
  <c r="U610" i="2"/>
  <c r="S610" i="2"/>
  <c r="Q610" i="2"/>
  <c r="BJ609" i="2"/>
  <c r="BI609" i="2"/>
  <c r="BH609" i="2"/>
  <c r="BG609" i="2"/>
  <c r="U609" i="2"/>
  <c r="S609" i="2"/>
  <c r="Q609" i="2"/>
  <c r="BJ608" i="2"/>
  <c r="BI608" i="2"/>
  <c r="BH608" i="2"/>
  <c r="BG608" i="2"/>
  <c r="U608" i="2"/>
  <c r="S608" i="2"/>
  <c r="Q608" i="2"/>
  <c r="BJ607" i="2"/>
  <c r="BI607" i="2"/>
  <c r="BH607" i="2"/>
  <c r="BG607" i="2"/>
  <c r="U607" i="2"/>
  <c r="S607" i="2"/>
  <c r="Q607" i="2"/>
  <c r="BJ606" i="2"/>
  <c r="BI606" i="2"/>
  <c r="BH606" i="2"/>
  <c r="BG606" i="2"/>
  <c r="U606" i="2"/>
  <c r="S606" i="2"/>
  <c r="Q606" i="2"/>
  <c r="BJ605" i="2"/>
  <c r="BI605" i="2"/>
  <c r="BH605" i="2"/>
  <c r="BG605" i="2"/>
  <c r="U605" i="2"/>
  <c r="S605" i="2"/>
  <c r="Q605" i="2"/>
  <c r="BJ604" i="2"/>
  <c r="BI604" i="2"/>
  <c r="BH604" i="2"/>
  <c r="BG604" i="2"/>
  <c r="U604" i="2"/>
  <c r="S604" i="2"/>
  <c r="Q604" i="2"/>
  <c r="BJ603" i="2"/>
  <c r="BI603" i="2"/>
  <c r="BH603" i="2"/>
  <c r="BG603" i="2"/>
  <c r="U603" i="2"/>
  <c r="S603" i="2"/>
  <c r="Q603" i="2"/>
  <c r="BJ602" i="2"/>
  <c r="BI602" i="2"/>
  <c r="BH602" i="2"/>
  <c r="BG602" i="2"/>
  <c r="U602" i="2"/>
  <c r="S602" i="2"/>
  <c r="Q602" i="2"/>
  <c r="BJ601" i="2"/>
  <c r="BI601" i="2"/>
  <c r="BH601" i="2"/>
  <c r="BG601" i="2"/>
  <c r="U601" i="2"/>
  <c r="S601" i="2"/>
  <c r="Q601" i="2"/>
  <c r="BJ600" i="2"/>
  <c r="BI600" i="2"/>
  <c r="BH600" i="2"/>
  <c r="BG600" i="2"/>
  <c r="U600" i="2"/>
  <c r="S600" i="2"/>
  <c r="Q600" i="2"/>
  <c r="BJ599" i="2"/>
  <c r="BI599" i="2"/>
  <c r="BH599" i="2"/>
  <c r="BG599" i="2"/>
  <c r="U599" i="2"/>
  <c r="S599" i="2"/>
  <c r="Q599" i="2"/>
  <c r="BJ598" i="2"/>
  <c r="BI598" i="2"/>
  <c r="BH598" i="2"/>
  <c r="BG598" i="2"/>
  <c r="U598" i="2"/>
  <c r="S598" i="2"/>
  <c r="Q598" i="2"/>
  <c r="BJ597" i="2"/>
  <c r="BI597" i="2"/>
  <c r="BH597" i="2"/>
  <c r="BG597" i="2"/>
  <c r="U597" i="2"/>
  <c r="S597" i="2"/>
  <c r="Q597" i="2"/>
  <c r="BJ596" i="2"/>
  <c r="BI596" i="2"/>
  <c r="BH596" i="2"/>
  <c r="BG596" i="2"/>
  <c r="U596" i="2"/>
  <c r="S596" i="2"/>
  <c r="Q596" i="2"/>
  <c r="BJ595" i="2"/>
  <c r="BI595" i="2"/>
  <c r="BH595" i="2"/>
  <c r="BG595" i="2"/>
  <c r="U595" i="2"/>
  <c r="S595" i="2"/>
  <c r="Q595" i="2"/>
  <c r="BJ594" i="2"/>
  <c r="BI594" i="2"/>
  <c r="BH594" i="2"/>
  <c r="BG594" i="2"/>
  <c r="U594" i="2"/>
  <c r="S594" i="2"/>
  <c r="Q594" i="2"/>
  <c r="BJ593" i="2"/>
  <c r="BI593" i="2"/>
  <c r="BH593" i="2"/>
  <c r="BG593" i="2"/>
  <c r="U593" i="2"/>
  <c r="S593" i="2"/>
  <c r="Q593" i="2"/>
  <c r="BJ592" i="2"/>
  <c r="BI592" i="2"/>
  <c r="BH592" i="2"/>
  <c r="BG592" i="2"/>
  <c r="U592" i="2"/>
  <c r="S592" i="2"/>
  <c r="Q592" i="2"/>
  <c r="BJ591" i="2"/>
  <c r="BI591" i="2"/>
  <c r="BH591" i="2"/>
  <c r="BG591" i="2"/>
  <c r="U591" i="2"/>
  <c r="S591" i="2"/>
  <c r="Q591" i="2"/>
  <c r="BJ590" i="2"/>
  <c r="BI590" i="2"/>
  <c r="BH590" i="2"/>
  <c r="BG590" i="2"/>
  <c r="U590" i="2"/>
  <c r="S590" i="2"/>
  <c r="Q590" i="2"/>
  <c r="BJ589" i="2"/>
  <c r="BI589" i="2"/>
  <c r="BH589" i="2"/>
  <c r="BG589" i="2"/>
  <c r="U589" i="2"/>
  <c r="S589" i="2"/>
  <c r="Q589" i="2"/>
  <c r="BJ588" i="2"/>
  <c r="BI588" i="2"/>
  <c r="BH588" i="2"/>
  <c r="BG588" i="2"/>
  <c r="U588" i="2"/>
  <c r="S588" i="2"/>
  <c r="Q588" i="2"/>
  <c r="BJ587" i="2"/>
  <c r="BI587" i="2"/>
  <c r="BH587" i="2"/>
  <c r="BG587" i="2"/>
  <c r="U587" i="2"/>
  <c r="S587" i="2"/>
  <c r="Q587" i="2"/>
  <c r="BJ586" i="2"/>
  <c r="BI586" i="2"/>
  <c r="BH586" i="2"/>
  <c r="BG586" i="2"/>
  <c r="U586" i="2"/>
  <c r="S586" i="2"/>
  <c r="Q586" i="2"/>
  <c r="BJ585" i="2"/>
  <c r="BI585" i="2"/>
  <c r="BH585" i="2"/>
  <c r="BG585" i="2"/>
  <c r="U585" i="2"/>
  <c r="S585" i="2"/>
  <c r="Q585" i="2"/>
  <c r="BJ584" i="2"/>
  <c r="BI584" i="2"/>
  <c r="BH584" i="2"/>
  <c r="BG584" i="2"/>
  <c r="U584" i="2"/>
  <c r="S584" i="2"/>
  <c r="Q584" i="2"/>
  <c r="BJ583" i="2"/>
  <c r="BI583" i="2"/>
  <c r="BH583" i="2"/>
  <c r="BG583" i="2"/>
  <c r="U583" i="2"/>
  <c r="S583" i="2"/>
  <c r="Q583" i="2"/>
  <c r="BJ582" i="2"/>
  <c r="BI582" i="2"/>
  <c r="BH582" i="2"/>
  <c r="BG582" i="2"/>
  <c r="U582" i="2"/>
  <c r="S582" i="2"/>
  <c r="Q582" i="2"/>
  <c r="BJ581" i="2"/>
  <c r="BI581" i="2"/>
  <c r="BH581" i="2"/>
  <c r="BG581" i="2"/>
  <c r="U581" i="2"/>
  <c r="S581" i="2"/>
  <c r="Q581" i="2"/>
  <c r="BJ580" i="2"/>
  <c r="BI580" i="2"/>
  <c r="BH580" i="2"/>
  <c r="BG580" i="2"/>
  <c r="U580" i="2"/>
  <c r="S580" i="2"/>
  <c r="Q580" i="2"/>
  <c r="BJ579" i="2"/>
  <c r="BI579" i="2"/>
  <c r="BH579" i="2"/>
  <c r="BG579" i="2"/>
  <c r="U579" i="2"/>
  <c r="S579" i="2"/>
  <c r="Q579" i="2"/>
  <c r="BJ578" i="2"/>
  <c r="BI578" i="2"/>
  <c r="BH578" i="2"/>
  <c r="BG578" i="2"/>
  <c r="U578" i="2"/>
  <c r="S578" i="2"/>
  <c r="Q578" i="2"/>
  <c r="BJ577" i="2"/>
  <c r="BI577" i="2"/>
  <c r="BH577" i="2"/>
  <c r="BG577" i="2"/>
  <c r="U577" i="2"/>
  <c r="S577" i="2"/>
  <c r="Q577" i="2"/>
  <c r="BJ576" i="2"/>
  <c r="BI576" i="2"/>
  <c r="BH576" i="2"/>
  <c r="BG576" i="2"/>
  <c r="U576" i="2"/>
  <c r="S576" i="2"/>
  <c r="Q576" i="2"/>
  <c r="BJ575" i="2"/>
  <c r="BI575" i="2"/>
  <c r="BH575" i="2"/>
  <c r="BG575" i="2"/>
  <c r="U575" i="2"/>
  <c r="S575" i="2"/>
  <c r="Q575" i="2"/>
  <c r="BJ573" i="2"/>
  <c r="BI573" i="2"/>
  <c r="BH573" i="2"/>
  <c r="BG573" i="2"/>
  <c r="U573" i="2"/>
  <c r="S573" i="2"/>
  <c r="Q573" i="2"/>
  <c r="BJ572" i="2"/>
  <c r="BI572" i="2"/>
  <c r="BH572" i="2"/>
  <c r="BG572" i="2"/>
  <c r="U572" i="2"/>
  <c r="S572" i="2"/>
  <c r="Q572" i="2"/>
  <c r="BJ571" i="2"/>
  <c r="BI571" i="2"/>
  <c r="BH571" i="2"/>
  <c r="BG571" i="2"/>
  <c r="U571" i="2"/>
  <c r="S571" i="2"/>
  <c r="Q571" i="2"/>
  <c r="BJ570" i="2"/>
  <c r="BI570" i="2"/>
  <c r="BH570" i="2"/>
  <c r="BG570" i="2"/>
  <c r="U570" i="2"/>
  <c r="S570" i="2"/>
  <c r="Q570" i="2"/>
  <c r="BJ569" i="2"/>
  <c r="BI569" i="2"/>
  <c r="BH569" i="2"/>
  <c r="BG569" i="2"/>
  <c r="U569" i="2"/>
  <c r="S569" i="2"/>
  <c r="Q569" i="2"/>
  <c r="BJ568" i="2"/>
  <c r="BI568" i="2"/>
  <c r="BH568" i="2"/>
  <c r="BG568" i="2"/>
  <c r="U568" i="2"/>
  <c r="S568" i="2"/>
  <c r="Q568" i="2"/>
  <c r="BJ567" i="2"/>
  <c r="BI567" i="2"/>
  <c r="BH567" i="2"/>
  <c r="BG567" i="2"/>
  <c r="U567" i="2"/>
  <c r="S567" i="2"/>
  <c r="Q567" i="2"/>
  <c r="BJ566" i="2"/>
  <c r="BI566" i="2"/>
  <c r="BH566" i="2"/>
  <c r="BG566" i="2"/>
  <c r="U566" i="2"/>
  <c r="S566" i="2"/>
  <c r="Q566" i="2"/>
  <c r="BJ565" i="2"/>
  <c r="BI565" i="2"/>
  <c r="BH565" i="2"/>
  <c r="BG565" i="2"/>
  <c r="U565" i="2"/>
  <c r="S565" i="2"/>
  <c r="Q565" i="2"/>
  <c r="BJ564" i="2"/>
  <c r="BI564" i="2"/>
  <c r="BH564" i="2"/>
  <c r="BG564" i="2"/>
  <c r="U564" i="2"/>
  <c r="S564" i="2"/>
  <c r="Q564" i="2"/>
  <c r="BJ563" i="2"/>
  <c r="BI563" i="2"/>
  <c r="BH563" i="2"/>
  <c r="BG563" i="2"/>
  <c r="U563" i="2"/>
  <c r="S563" i="2"/>
  <c r="Q563" i="2"/>
  <c r="BJ562" i="2"/>
  <c r="BI562" i="2"/>
  <c r="BH562" i="2"/>
  <c r="BG562" i="2"/>
  <c r="U562" i="2"/>
  <c r="S562" i="2"/>
  <c r="Q562" i="2"/>
  <c r="BJ561" i="2"/>
  <c r="BI561" i="2"/>
  <c r="BH561" i="2"/>
  <c r="BG561" i="2"/>
  <c r="U561" i="2"/>
  <c r="S561" i="2"/>
  <c r="Q561" i="2"/>
  <c r="BJ560" i="2"/>
  <c r="BI560" i="2"/>
  <c r="BH560" i="2"/>
  <c r="BG560" i="2"/>
  <c r="U560" i="2"/>
  <c r="S560" i="2"/>
  <c r="Q560" i="2"/>
  <c r="BJ559" i="2"/>
  <c r="BI559" i="2"/>
  <c r="BH559" i="2"/>
  <c r="BG559" i="2"/>
  <c r="U559" i="2"/>
  <c r="S559" i="2"/>
  <c r="Q559" i="2"/>
  <c r="BJ558" i="2"/>
  <c r="BI558" i="2"/>
  <c r="BH558" i="2"/>
  <c r="BG558" i="2"/>
  <c r="U558" i="2"/>
  <c r="S558" i="2"/>
  <c r="Q558" i="2"/>
  <c r="BJ557" i="2"/>
  <c r="BI557" i="2"/>
  <c r="BH557" i="2"/>
  <c r="BG557" i="2"/>
  <c r="U557" i="2"/>
  <c r="S557" i="2"/>
  <c r="Q557" i="2"/>
  <c r="BJ556" i="2"/>
  <c r="BI556" i="2"/>
  <c r="BH556" i="2"/>
  <c r="BG556" i="2"/>
  <c r="U556" i="2"/>
  <c r="S556" i="2"/>
  <c r="Q556" i="2"/>
  <c r="BJ555" i="2"/>
  <c r="BI555" i="2"/>
  <c r="BH555" i="2"/>
  <c r="BG555" i="2"/>
  <c r="U555" i="2"/>
  <c r="S555" i="2"/>
  <c r="Q555" i="2"/>
  <c r="BJ554" i="2"/>
  <c r="BI554" i="2"/>
  <c r="BH554" i="2"/>
  <c r="BG554" i="2"/>
  <c r="U554" i="2"/>
  <c r="S554" i="2"/>
  <c r="Q554" i="2"/>
  <c r="BJ553" i="2"/>
  <c r="BI553" i="2"/>
  <c r="BH553" i="2"/>
  <c r="BG553" i="2"/>
  <c r="U553" i="2"/>
  <c r="S553" i="2"/>
  <c r="Q553" i="2"/>
  <c r="BJ552" i="2"/>
  <c r="BI552" i="2"/>
  <c r="BH552" i="2"/>
  <c r="BG552" i="2"/>
  <c r="U552" i="2"/>
  <c r="S552" i="2"/>
  <c r="Q552" i="2"/>
  <c r="BJ551" i="2"/>
  <c r="BI551" i="2"/>
  <c r="BH551" i="2"/>
  <c r="BG551" i="2"/>
  <c r="U551" i="2"/>
  <c r="S551" i="2"/>
  <c r="Q551" i="2"/>
  <c r="BJ550" i="2"/>
  <c r="BI550" i="2"/>
  <c r="BH550" i="2"/>
  <c r="BG550" i="2"/>
  <c r="U550" i="2"/>
  <c r="S550" i="2"/>
  <c r="Q550" i="2"/>
  <c r="BJ549" i="2"/>
  <c r="BI549" i="2"/>
  <c r="BH549" i="2"/>
  <c r="BG549" i="2"/>
  <c r="U549" i="2"/>
  <c r="S549" i="2"/>
  <c r="Q549" i="2"/>
  <c r="BJ548" i="2"/>
  <c r="BI548" i="2"/>
  <c r="BH548" i="2"/>
  <c r="BG548" i="2"/>
  <c r="U548" i="2"/>
  <c r="S548" i="2"/>
  <c r="Q548" i="2"/>
  <c r="BJ547" i="2"/>
  <c r="BI547" i="2"/>
  <c r="BH547" i="2"/>
  <c r="BG547" i="2"/>
  <c r="U547" i="2"/>
  <c r="S547" i="2"/>
  <c r="Q547" i="2"/>
  <c r="BJ546" i="2"/>
  <c r="BI546" i="2"/>
  <c r="BH546" i="2"/>
  <c r="BG546" i="2"/>
  <c r="U546" i="2"/>
  <c r="S546" i="2"/>
  <c r="Q546" i="2"/>
  <c r="BJ545" i="2"/>
  <c r="BI545" i="2"/>
  <c r="BH545" i="2"/>
  <c r="BG545" i="2"/>
  <c r="U545" i="2"/>
  <c r="S545" i="2"/>
  <c r="Q545" i="2"/>
  <c r="BJ544" i="2"/>
  <c r="BI544" i="2"/>
  <c r="BH544" i="2"/>
  <c r="BG544" i="2"/>
  <c r="U544" i="2"/>
  <c r="S544" i="2"/>
  <c r="Q544" i="2"/>
  <c r="BJ543" i="2"/>
  <c r="BI543" i="2"/>
  <c r="BH543" i="2"/>
  <c r="BG543" i="2"/>
  <c r="U543" i="2"/>
  <c r="S543" i="2"/>
  <c r="Q543" i="2"/>
  <c r="BJ542" i="2"/>
  <c r="BI542" i="2"/>
  <c r="BH542" i="2"/>
  <c r="BG542" i="2"/>
  <c r="U542" i="2"/>
  <c r="S542" i="2"/>
  <c r="Q542" i="2"/>
  <c r="BJ541" i="2"/>
  <c r="BI541" i="2"/>
  <c r="BH541" i="2"/>
  <c r="BG541" i="2"/>
  <c r="U541" i="2"/>
  <c r="S541" i="2"/>
  <c r="Q541" i="2"/>
  <c r="BJ540" i="2"/>
  <c r="BI540" i="2"/>
  <c r="BH540" i="2"/>
  <c r="BG540" i="2"/>
  <c r="U540" i="2"/>
  <c r="S540" i="2"/>
  <c r="Q540" i="2"/>
  <c r="BJ539" i="2"/>
  <c r="BI539" i="2"/>
  <c r="BH539" i="2"/>
  <c r="BG539" i="2"/>
  <c r="U539" i="2"/>
  <c r="S539" i="2"/>
  <c r="Q539" i="2"/>
  <c r="BJ538" i="2"/>
  <c r="BI538" i="2"/>
  <c r="BH538" i="2"/>
  <c r="BG538" i="2"/>
  <c r="U538" i="2"/>
  <c r="S538" i="2"/>
  <c r="Q538" i="2"/>
  <c r="BJ537" i="2"/>
  <c r="BI537" i="2"/>
  <c r="BH537" i="2"/>
  <c r="BG537" i="2"/>
  <c r="U537" i="2"/>
  <c r="S537" i="2"/>
  <c r="Q537" i="2"/>
  <c r="BJ536" i="2"/>
  <c r="BI536" i="2"/>
  <c r="BH536" i="2"/>
  <c r="BG536" i="2"/>
  <c r="U536" i="2"/>
  <c r="S536" i="2"/>
  <c r="Q536" i="2"/>
  <c r="BJ535" i="2"/>
  <c r="BI535" i="2"/>
  <c r="BH535" i="2"/>
  <c r="BG535" i="2"/>
  <c r="U535" i="2"/>
  <c r="S535" i="2"/>
  <c r="Q535" i="2"/>
  <c r="BJ534" i="2"/>
  <c r="BI534" i="2"/>
  <c r="BH534" i="2"/>
  <c r="BG534" i="2"/>
  <c r="U534" i="2"/>
  <c r="S534" i="2"/>
  <c r="Q534" i="2"/>
  <c r="BJ533" i="2"/>
  <c r="BI533" i="2"/>
  <c r="BH533" i="2"/>
  <c r="BG533" i="2"/>
  <c r="U533" i="2"/>
  <c r="S533" i="2"/>
  <c r="Q533" i="2"/>
  <c r="BJ532" i="2"/>
  <c r="BI532" i="2"/>
  <c r="BH532" i="2"/>
  <c r="BG532" i="2"/>
  <c r="U532" i="2"/>
  <c r="S532" i="2"/>
  <c r="Q532" i="2"/>
  <c r="BJ531" i="2"/>
  <c r="BI531" i="2"/>
  <c r="BH531" i="2"/>
  <c r="BG531" i="2"/>
  <c r="U531" i="2"/>
  <c r="S531" i="2"/>
  <c r="Q531" i="2"/>
  <c r="BJ530" i="2"/>
  <c r="BI530" i="2"/>
  <c r="BH530" i="2"/>
  <c r="BG530" i="2"/>
  <c r="U530" i="2"/>
  <c r="S530" i="2"/>
  <c r="Q530" i="2"/>
  <c r="BJ529" i="2"/>
  <c r="BI529" i="2"/>
  <c r="BH529" i="2"/>
  <c r="BG529" i="2"/>
  <c r="U529" i="2"/>
  <c r="S529" i="2"/>
  <c r="Q529" i="2"/>
  <c r="BJ528" i="2"/>
  <c r="BI528" i="2"/>
  <c r="BH528" i="2"/>
  <c r="BG528" i="2"/>
  <c r="U528" i="2"/>
  <c r="S528" i="2"/>
  <c r="Q528" i="2"/>
  <c r="BJ527" i="2"/>
  <c r="BI527" i="2"/>
  <c r="BH527" i="2"/>
  <c r="BG527" i="2"/>
  <c r="U527" i="2"/>
  <c r="S527" i="2"/>
  <c r="Q527" i="2"/>
  <c r="BJ526" i="2"/>
  <c r="BI526" i="2"/>
  <c r="BH526" i="2"/>
  <c r="BG526" i="2"/>
  <c r="U526" i="2"/>
  <c r="S526" i="2"/>
  <c r="Q526" i="2"/>
  <c r="BJ525" i="2"/>
  <c r="BI525" i="2"/>
  <c r="BH525" i="2"/>
  <c r="BG525" i="2"/>
  <c r="U525" i="2"/>
  <c r="S525" i="2"/>
  <c r="Q525" i="2"/>
  <c r="BJ524" i="2"/>
  <c r="BI524" i="2"/>
  <c r="BH524" i="2"/>
  <c r="BG524" i="2"/>
  <c r="U524" i="2"/>
  <c r="S524" i="2"/>
  <c r="Q524" i="2"/>
  <c r="BJ523" i="2"/>
  <c r="BI523" i="2"/>
  <c r="BH523" i="2"/>
  <c r="BG523" i="2"/>
  <c r="U523" i="2"/>
  <c r="S523" i="2"/>
  <c r="Q523" i="2"/>
  <c r="BJ522" i="2"/>
  <c r="BI522" i="2"/>
  <c r="BH522" i="2"/>
  <c r="BG522" i="2"/>
  <c r="U522" i="2"/>
  <c r="S522" i="2"/>
  <c r="Q522" i="2"/>
  <c r="BJ521" i="2"/>
  <c r="BI521" i="2"/>
  <c r="BH521" i="2"/>
  <c r="BG521" i="2"/>
  <c r="U521" i="2"/>
  <c r="S521" i="2"/>
  <c r="Q521" i="2"/>
  <c r="BJ520" i="2"/>
  <c r="BI520" i="2"/>
  <c r="BH520" i="2"/>
  <c r="BG520" i="2"/>
  <c r="U520" i="2"/>
  <c r="S520" i="2"/>
  <c r="Q520" i="2"/>
  <c r="BJ518" i="2"/>
  <c r="BI518" i="2"/>
  <c r="BH518" i="2"/>
  <c r="BG518" i="2"/>
  <c r="U518" i="2"/>
  <c r="S518" i="2"/>
  <c r="Q518" i="2"/>
  <c r="BJ517" i="2"/>
  <c r="BI517" i="2"/>
  <c r="BH517" i="2"/>
  <c r="BG517" i="2"/>
  <c r="U517" i="2"/>
  <c r="S517" i="2"/>
  <c r="Q517" i="2"/>
  <c r="BJ516" i="2"/>
  <c r="BI516" i="2"/>
  <c r="BH516" i="2"/>
  <c r="BG516" i="2"/>
  <c r="U516" i="2"/>
  <c r="S516" i="2"/>
  <c r="Q516" i="2"/>
  <c r="BJ515" i="2"/>
  <c r="BI515" i="2"/>
  <c r="BH515" i="2"/>
  <c r="BG515" i="2"/>
  <c r="U515" i="2"/>
  <c r="S515" i="2"/>
  <c r="Q515" i="2"/>
  <c r="BJ514" i="2"/>
  <c r="BI514" i="2"/>
  <c r="BH514" i="2"/>
  <c r="BG514" i="2"/>
  <c r="U514" i="2"/>
  <c r="S514" i="2"/>
  <c r="Q514" i="2"/>
  <c r="BJ513" i="2"/>
  <c r="BI513" i="2"/>
  <c r="BH513" i="2"/>
  <c r="BG513" i="2"/>
  <c r="U513" i="2"/>
  <c r="S513" i="2"/>
  <c r="Q513" i="2"/>
  <c r="BJ512" i="2"/>
  <c r="BI512" i="2"/>
  <c r="BH512" i="2"/>
  <c r="BG512" i="2"/>
  <c r="U512" i="2"/>
  <c r="S512" i="2"/>
  <c r="Q512" i="2"/>
  <c r="BJ511" i="2"/>
  <c r="BI511" i="2"/>
  <c r="BH511" i="2"/>
  <c r="BG511" i="2"/>
  <c r="U511" i="2"/>
  <c r="S511" i="2"/>
  <c r="Q511" i="2"/>
  <c r="BJ510" i="2"/>
  <c r="BI510" i="2"/>
  <c r="BH510" i="2"/>
  <c r="BG510" i="2"/>
  <c r="U510" i="2"/>
  <c r="S510" i="2"/>
  <c r="Q510" i="2"/>
  <c r="BJ509" i="2"/>
  <c r="BI509" i="2"/>
  <c r="BH509" i="2"/>
  <c r="BG509" i="2"/>
  <c r="U509" i="2"/>
  <c r="S509" i="2"/>
  <c r="Q509" i="2"/>
  <c r="BJ508" i="2"/>
  <c r="BI508" i="2"/>
  <c r="BH508" i="2"/>
  <c r="BG508" i="2"/>
  <c r="U508" i="2"/>
  <c r="S508" i="2"/>
  <c r="Q508" i="2"/>
  <c r="BJ507" i="2"/>
  <c r="BI507" i="2"/>
  <c r="BH507" i="2"/>
  <c r="BG507" i="2"/>
  <c r="U507" i="2"/>
  <c r="S507" i="2"/>
  <c r="Q507" i="2"/>
  <c r="BJ506" i="2"/>
  <c r="BI506" i="2"/>
  <c r="BH506" i="2"/>
  <c r="BG506" i="2"/>
  <c r="U506" i="2"/>
  <c r="S506" i="2"/>
  <c r="Q506" i="2"/>
  <c r="BJ505" i="2"/>
  <c r="BI505" i="2"/>
  <c r="BH505" i="2"/>
  <c r="BG505" i="2"/>
  <c r="U505" i="2"/>
  <c r="S505" i="2"/>
  <c r="Q505" i="2"/>
  <c r="BJ504" i="2"/>
  <c r="BI504" i="2"/>
  <c r="BH504" i="2"/>
  <c r="BG504" i="2"/>
  <c r="U504" i="2"/>
  <c r="S504" i="2"/>
  <c r="Q504" i="2"/>
  <c r="BJ503" i="2"/>
  <c r="BI503" i="2"/>
  <c r="BH503" i="2"/>
  <c r="BG503" i="2"/>
  <c r="U503" i="2"/>
  <c r="S503" i="2"/>
  <c r="Q503" i="2"/>
  <c r="BJ502" i="2"/>
  <c r="BI502" i="2"/>
  <c r="BH502" i="2"/>
  <c r="BG502" i="2"/>
  <c r="U502" i="2"/>
  <c r="S502" i="2"/>
  <c r="Q502" i="2"/>
  <c r="BJ501" i="2"/>
  <c r="BI501" i="2"/>
  <c r="BH501" i="2"/>
  <c r="BG501" i="2"/>
  <c r="U501" i="2"/>
  <c r="S501" i="2"/>
  <c r="Q501" i="2"/>
  <c r="BJ500" i="2"/>
  <c r="BI500" i="2"/>
  <c r="BH500" i="2"/>
  <c r="BG500" i="2"/>
  <c r="U500" i="2"/>
  <c r="S500" i="2"/>
  <c r="Q500" i="2"/>
  <c r="BJ499" i="2"/>
  <c r="BI499" i="2"/>
  <c r="BH499" i="2"/>
  <c r="BG499" i="2"/>
  <c r="U499" i="2"/>
  <c r="S499" i="2"/>
  <c r="Q499" i="2"/>
  <c r="BJ498" i="2"/>
  <c r="BI498" i="2"/>
  <c r="BH498" i="2"/>
  <c r="BG498" i="2"/>
  <c r="U498" i="2"/>
  <c r="S498" i="2"/>
  <c r="Q498" i="2"/>
  <c r="BJ497" i="2"/>
  <c r="BI497" i="2"/>
  <c r="BH497" i="2"/>
  <c r="BG497" i="2"/>
  <c r="U497" i="2"/>
  <c r="S497" i="2"/>
  <c r="Q497" i="2"/>
  <c r="BJ496" i="2"/>
  <c r="BI496" i="2"/>
  <c r="BH496" i="2"/>
  <c r="BG496" i="2"/>
  <c r="U496" i="2"/>
  <c r="S496" i="2"/>
  <c r="Q496" i="2"/>
  <c r="BJ495" i="2"/>
  <c r="BI495" i="2"/>
  <c r="BH495" i="2"/>
  <c r="BG495" i="2"/>
  <c r="U495" i="2"/>
  <c r="S495" i="2"/>
  <c r="Q495" i="2"/>
  <c r="BJ494" i="2"/>
  <c r="BI494" i="2"/>
  <c r="BH494" i="2"/>
  <c r="BG494" i="2"/>
  <c r="U494" i="2"/>
  <c r="S494" i="2"/>
  <c r="Q494" i="2"/>
  <c r="BJ493" i="2"/>
  <c r="BI493" i="2"/>
  <c r="BH493" i="2"/>
  <c r="BG493" i="2"/>
  <c r="U493" i="2"/>
  <c r="S493" i="2"/>
  <c r="Q493" i="2"/>
  <c r="BJ492" i="2"/>
  <c r="BI492" i="2"/>
  <c r="BH492" i="2"/>
  <c r="BG492" i="2"/>
  <c r="U492" i="2"/>
  <c r="S492" i="2"/>
  <c r="Q492" i="2"/>
  <c r="BJ491" i="2"/>
  <c r="BI491" i="2"/>
  <c r="BH491" i="2"/>
  <c r="BG491" i="2"/>
  <c r="U491" i="2"/>
  <c r="S491" i="2"/>
  <c r="Q491" i="2"/>
  <c r="BJ490" i="2"/>
  <c r="BI490" i="2"/>
  <c r="BH490" i="2"/>
  <c r="BG490" i="2"/>
  <c r="U490" i="2"/>
  <c r="S490" i="2"/>
  <c r="Q490" i="2"/>
  <c r="BJ489" i="2"/>
  <c r="BI489" i="2"/>
  <c r="BH489" i="2"/>
  <c r="BG489" i="2"/>
  <c r="U489" i="2"/>
  <c r="S489" i="2"/>
  <c r="Q489" i="2"/>
  <c r="BJ488" i="2"/>
  <c r="BI488" i="2"/>
  <c r="BH488" i="2"/>
  <c r="BG488" i="2"/>
  <c r="U488" i="2"/>
  <c r="S488" i="2"/>
  <c r="Q488" i="2"/>
  <c r="BJ487" i="2"/>
  <c r="BI487" i="2"/>
  <c r="BH487" i="2"/>
  <c r="BG487" i="2"/>
  <c r="U487" i="2"/>
  <c r="S487" i="2"/>
  <c r="Q487" i="2"/>
  <c r="BJ486" i="2"/>
  <c r="BI486" i="2"/>
  <c r="BH486" i="2"/>
  <c r="BG486" i="2"/>
  <c r="U486" i="2"/>
  <c r="S486" i="2"/>
  <c r="Q486" i="2"/>
  <c r="BJ485" i="2"/>
  <c r="BI485" i="2"/>
  <c r="BH485" i="2"/>
  <c r="BG485" i="2"/>
  <c r="U485" i="2"/>
  <c r="S485" i="2"/>
  <c r="Q485" i="2"/>
  <c r="BJ484" i="2"/>
  <c r="BI484" i="2"/>
  <c r="BH484" i="2"/>
  <c r="BG484" i="2"/>
  <c r="U484" i="2"/>
  <c r="S484" i="2"/>
  <c r="Q484" i="2"/>
  <c r="BJ483" i="2"/>
  <c r="BI483" i="2"/>
  <c r="BH483" i="2"/>
  <c r="BG483" i="2"/>
  <c r="U483" i="2"/>
  <c r="S483" i="2"/>
  <c r="Q483" i="2"/>
  <c r="BJ482" i="2"/>
  <c r="BI482" i="2"/>
  <c r="BH482" i="2"/>
  <c r="BG482" i="2"/>
  <c r="U482" i="2"/>
  <c r="S482" i="2"/>
  <c r="Q482" i="2"/>
  <c r="BJ481" i="2"/>
  <c r="BI481" i="2"/>
  <c r="BH481" i="2"/>
  <c r="BG481" i="2"/>
  <c r="U481" i="2"/>
  <c r="S481" i="2"/>
  <c r="Q481" i="2"/>
  <c r="BJ480" i="2"/>
  <c r="BI480" i="2"/>
  <c r="BH480" i="2"/>
  <c r="BG480" i="2"/>
  <c r="U480" i="2"/>
  <c r="S480" i="2"/>
  <c r="Q480" i="2"/>
  <c r="BJ479" i="2"/>
  <c r="BI479" i="2"/>
  <c r="BH479" i="2"/>
  <c r="BG479" i="2"/>
  <c r="U479" i="2"/>
  <c r="S479" i="2"/>
  <c r="Q479" i="2"/>
  <c r="BJ478" i="2"/>
  <c r="BI478" i="2"/>
  <c r="BH478" i="2"/>
  <c r="BG478" i="2"/>
  <c r="U478" i="2"/>
  <c r="S478" i="2"/>
  <c r="Q478" i="2"/>
  <c r="BJ477" i="2"/>
  <c r="BI477" i="2"/>
  <c r="BH477" i="2"/>
  <c r="BG477" i="2"/>
  <c r="U477" i="2"/>
  <c r="S477" i="2"/>
  <c r="Q477" i="2"/>
  <c r="BJ476" i="2"/>
  <c r="BI476" i="2"/>
  <c r="BH476" i="2"/>
  <c r="BG476" i="2"/>
  <c r="U476" i="2"/>
  <c r="S476" i="2"/>
  <c r="Q476" i="2"/>
  <c r="BJ475" i="2"/>
  <c r="BI475" i="2"/>
  <c r="BH475" i="2"/>
  <c r="BG475" i="2"/>
  <c r="U475" i="2"/>
  <c r="S475" i="2"/>
  <c r="Q475" i="2"/>
  <c r="BJ474" i="2"/>
  <c r="BI474" i="2"/>
  <c r="BH474" i="2"/>
  <c r="BG474" i="2"/>
  <c r="U474" i="2"/>
  <c r="S474" i="2"/>
  <c r="Q474" i="2"/>
  <c r="BJ473" i="2"/>
  <c r="BI473" i="2"/>
  <c r="BH473" i="2"/>
  <c r="BG473" i="2"/>
  <c r="U473" i="2"/>
  <c r="S473" i="2"/>
  <c r="Q473" i="2"/>
  <c r="BJ472" i="2"/>
  <c r="BI472" i="2"/>
  <c r="BH472" i="2"/>
  <c r="BG472" i="2"/>
  <c r="U472" i="2"/>
  <c r="S472" i="2"/>
  <c r="Q472" i="2"/>
  <c r="BJ471" i="2"/>
  <c r="BI471" i="2"/>
  <c r="BH471" i="2"/>
  <c r="BG471" i="2"/>
  <c r="U471" i="2"/>
  <c r="S471" i="2"/>
  <c r="Q471" i="2"/>
  <c r="BJ470" i="2"/>
  <c r="BI470" i="2"/>
  <c r="BH470" i="2"/>
  <c r="BG470" i="2"/>
  <c r="U470" i="2"/>
  <c r="S470" i="2"/>
  <c r="Q470" i="2"/>
  <c r="BJ469" i="2"/>
  <c r="BI469" i="2"/>
  <c r="BH469" i="2"/>
  <c r="BG469" i="2"/>
  <c r="U469" i="2"/>
  <c r="S469" i="2"/>
  <c r="Q469" i="2"/>
  <c r="BJ467" i="2"/>
  <c r="BI467" i="2"/>
  <c r="BH467" i="2"/>
  <c r="BG467" i="2"/>
  <c r="U467" i="2"/>
  <c r="S467" i="2"/>
  <c r="Q467" i="2"/>
  <c r="BJ466" i="2"/>
  <c r="BI466" i="2"/>
  <c r="BH466" i="2"/>
  <c r="BG466" i="2"/>
  <c r="U466" i="2"/>
  <c r="S466" i="2"/>
  <c r="Q466" i="2"/>
  <c r="BJ465" i="2"/>
  <c r="BI465" i="2"/>
  <c r="BH465" i="2"/>
  <c r="BG465" i="2"/>
  <c r="U465" i="2"/>
  <c r="S465" i="2"/>
  <c r="Q465" i="2"/>
  <c r="BJ464" i="2"/>
  <c r="BI464" i="2"/>
  <c r="BH464" i="2"/>
  <c r="BG464" i="2"/>
  <c r="U464" i="2"/>
  <c r="S464" i="2"/>
  <c r="Q464" i="2"/>
  <c r="BJ463" i="2"/>
  <c r="BI463" i="2"/>
  <c r="BH463" i="2"/>
  <c r="BG463" i="2"/>
  <c r="U463" i="2"/>
  <c r="S463" i="2"/>
  <c r="Q463" i="2"/>
  <c r="BJ462" i="2"/>
  <c r="BI462" i="2"/>
  <c r="BH462" i="2"/>
  <c r="BG462" i="2"/>
  <c r="U462" i="2"/>
  <c r="S462" i="2"/>
  <c r="Q462" i="2"/>
  <c r="BJ461" i="2"/>
  <c r="BI461" i="2"/>
  <c r="BH461" i="2"/>
  <c r="BG461" i="2"/>
  <c r="U461" i="2"/>
  <c r="S461" i="2"/>
  <c r="Q461" i="2"/>
  <c r="BJ460" i="2"/>
  <c r="BI460" i="2"/>
  <c r="BH460" i="2"/>
  <c r="BG460" i="2"/>
  <c r="U460" i="2"/>
  <c r="S460" i="2"/>
  <c r="Q460" i="2"/>
  <c r="BJ459" i="2"/>
  <c r="BI459" i="2"/>
  <c r="BH459" i="2"/>
  <c r="BG459" i="2"/>
  <c r="U459" i="2"/>
  <c r="S459" i="2"/>
  <c r="Q459" i="2"/>
  <c r="BJ458" i="2"/>
  <c r="BI458" i="2"/>
  <c r="BH458" i="2"/>
  <c r="BG458" i="2"/>
  <c r="U458" i="2"/>
  <c r="S458" i="2"/>
  <c r="Q458" i="2"/>
  <c r="BJ457" i="2"/>
  <c r="BI457" i="2"/>
  <c r="BH457" i="2"/>
  <c r="BG457" i="2"/>
  <c r="U457" i="2"/>
  <c r="S457" i="2"/>
  <c r="Q457" i="2"/>
  <c r="BJ456" i="2"/>
  <c r="BI456" i="2"/>
  <c r="BH456" i="2"/>
  <c r="BG456" i="2"/>
  <c r="U456" i="2"/>
  <c r="S456" i="2"/>
  <c r="Q456" i="2"/>
  <c r="BJ455" i="2"/>
  <c r="BI455" i="2"/>
  <c r="BH455" i="2"/>
  <c r="BG455" i="2"/>
  <c r="U455" i="2"/>
  <c r="S455" i="2"/>
  <c r="Q455" i="2"/>
  <c r="BJ454" i="2"/>
  <c r="BI454" i="2"/>
  <c r="BH454" i="2"/>
  <c r="BG454" i="2"/>
  <c r="U454" i="2"/>
  <c r="S454" i="2"/>
  <c r="Q454" i="2"/>
  <c r="BJ453" i="2"/>
  <c r="BI453" i="2"/>
  <c r="BH453" i="2"/>
  <c r="BG453" i="2"/>
  <c r="U453" i="2"/>
  <c r="S453" i="2"/>
  <c r="Q453" i="2"/>
  <c r="BJ452" i="2"/>
  <c r="BI452" i="2"/>
  <c r="BH452" i="2"/>
  <c r="BG452" i="2"/>
  <c r="U452" i="2"/>
  <c r="S452" i="2"/>
  <c r="Q452" i="2"/>
  <c r="BJ451" i="2"/>
  <c r="BI451" i="2"/>
  <c r="BH451" i="2"/>
  <c r="BG451" i="2"/>
  <c r="U451" i="2"/>
  <c r="S451" i="2"/>
  <c r="Q451" i="2"/>
  <c r="BJ450" i="2"/>
  <c r="BI450" i="2"/>
  <c r="BH450" i="2"/>
  <c r="BG450" i="2"/>
  <c r="U450" i="2"/>
  <c r="S450" i="2"/>
  <c r="Q450" i="2"/>
  <c r="BJ449" i="2"/>
  <c r="BI449" i="2"/>
  <c r="BH449" i="2"/>
  <c r="BG449" i="2"/>
  <c r="U449" i="2"/>
  <c r="S449" i="2"/>
  <c r="Q449" i="2"/>
  <c r="BJ448" i="2"/>
  <c r="BI448" i="2"/>
  <c r="BH448" i="2"/>
  <c r="BG448" i="2"/>
  <c r="U448" i="2"/>
  <c r="S448" i="2"/>
  <c r="Q448" i="2"/>
  <c r="BJ447" i="2"/>
  <c r="BI447" i="2"/>
  <c r="BH447" i="2"/>
  <c r="BG447" i="2"/>
  <c r="U447" i="2"/>
  <c r="S447" i="2"/>
  <c r="Q447" i="2"/>
  <c r="BJ446" i="2"/>
  <c r="BI446" i="2"/>
  <c r="BH446" i="2"/>
  <c r="BG446" i="2"/>
  <c r="U446" i="2"/>
  <c r="S446" i="2"/>
  <c r="Q446" i="2"/>
  <c r="BJ445" i="2"/>
  <c r="BI445" i="2"/>
  <c r="BH445" i="2"/>
  <c r="BG445" i="2"/>
  <c r="U445" i="2"/>
  <c r="S445" i="2"/>
  <c r="Q445" i="2"/>
  <c r="BJ444" i="2"/>
  <c r="BI444" i="2"/>
  <c r="BH444" i="2"/>
  <c r="BG444" i="2"/>
  <c r="U444" i="2"/>
  <c r="S444" i="2"/>
  <c r="Q444" i="2"/>
  <c r="BJ443" i="2"/>
  <c r="BI443" i="2"/>
  <c r="BH443" i="2"/>
  <c r="BG443" i="2"/>
  <c r="U443" i="2"/>
  <c r="S443" i="2"/>
  <c r="Q443" i="2"/>
  <c r="BJ442" i="2"/>
  <c r="BI442" i="2"/>
  <c r="BH442" i="2"/>
  <c r="BG442" i="2"/>
  <c r="U442" i="2"/>
  <c r="S442" i="2"/>
  <c r="Q442" i="2"/>
  <c r="BJ441" i="2"/>
  <c r="BI441" i="2"/>
  <c r="BH441" i="2"/>
  <c r="BG441" i="2"/>
  <c r="U441" i="2"/>
  <c r="S441" i="2"/>
  <c r="Q441" i="2"/>
  <c r="BJ440" i="2"/>
  <c r="BI440" i="2"/>
  <c r="BH440" i="2"/>
  <c r="BG440" i="2"/>
  <c r="U440" i="2"/>
  <c r="S440" i="2"/>
  <c r="Q440" i="2"/>
  <c r="BJ439" i="2"/>
  <c r="BI439" i="2"/>
  <c r="BH439" i="2"/>
  <c r="BG439" i="2"/>
  <c r="U439" i="2"/>
  <c r="S439" i="2"/>
  <c r="Q439" i="2"/>
  <c r="BJ438" i="2"/>
  <c r="BI438" i="2"/>
  <c r="BH438" i="2"/>
  <c r="BG438" i="2"/>
  <c r="U438" i="2"/>
  <c r="S438" i="2"/>
  <c r="Q438" i="2"/>
  <c r="BJ437" i="2"/>
  <c r="BI437" i="2"/>
  <c r="BH437" i="2"/>
  <c r="BG437" i="2"/>
  <c r="U437" i="2"/>
  <c r="S437" i="2"/>
  <c r="Q437" i="2"/>
  <c r="BJ436" i="2"/>
  <c r="BI436" i="2"/>
  <c r="BH436" i="2"/>
  <c r="BG436" i="2"/>
  <c r="U436" i="2"/>
  <c r="S436" i="2"/>
  <c r="Q436" i="2"/>
  <c r="BJ435" i="2"/>
  <c r="BI435" i="2"/>
  <c r="BH435" i="2"/>
  <c r="BG435" i="2"/>
  <c r="U435" i="2"/>
  <c r="S435" i="2"/>
  <c r="Q435" i="2"/>
  <c r="BJ434" i="2"/>
  <c r="BI434" i="2"/>
  <c r="BH434" i="2"/>
  <c r="BG434" i="2"/>
  <c r="U434" i="2"/>
  <c r="S434" i="2"/>
  <c r="Q434" i="2"/>
  <c r="BJ433" i="2"/>
  <c r="BI433" i="2"/>
  <c r="BH433" i="2"/>
  <c r="BG433" i="2"/>
  <c r="U433" i="2"/>
  <c r="S433" i="2"/>
  <c r="Q433" i="2"/>
  <c r="BJ432" i="2"/>
  <c r="BI432" i="2"/>
  <c r="BH432" i="2"/>
  <c r="BG432" i="2"/>
  <c r="U432" i="2"/>
  <c r="S432" i="2"/>
  <c r="Q432" i="2"/>
  <c r="BJ431" i="2"/>
  <c r="BI431" i="2"/>
  <c r="BH431" i="2"/>
  <c r="BG431" i="2"/>
  <c r="U431" i="2"/>
  <c r="S431" i="2"/>
  <c r="Q431" i="2"/>
  <c r="BJ430" i="2"/>
  <c r="BI430" i="2"/>
  <c r="BH430" i="2"/>
  <c r="BG430" i="2"/>
  <c r="U430" i="2"/>
  <c r="S430" i="2"/>
  <c r="Q430" i="2"/>
  <c r="BJ429" i="2"/>
  <c r="BI429" i="2"/>
  <c r="BH429" i="2"/>
  <c r="BG429" i="2"/>
  <c r="U429" i="2"/>
  <c r="S429" i="2"/>
  <c r="Q429" i="2"/>
  <c r="BJ428" i="2"/>
  <c r="BI428" i="2"/>
  <c r="BH428" i="2"/>
  <c r="BG428" i="2"/>
  <c r="U428" i="2"/>
  <c r="S428" i="2"/>
  <c r="Q428" i="2"/>
  <c r="BJ427" i="2"/>
  <c r="BI427" i="2"/>
  <c r="BH427" i="2"/>
  <c r="BG427" i="2"/>
  <c r="U427" i="2"/>
  <c r="S427" i="2"/>
  <c r="Q427" i="2"/>
  <c r="BJ425" i="2"/>
  <c r="BI425" i="2"/>
  <c r="BH425" i="2"/>
  <c r="BG425" i="2"/>
  <c r="U425" i="2"/>
  <c r="S425" i="2"/>
  <c r="Q425" i="2"/>
  <c r="BJ424" i="2"/>
  <c r="BI424" i="2"/>
  <c r="BH424" i="2"/>
  <c r="BG424" i="2"/>
  <c r="U424" i="2"/>
  <c r="S424" i="2"/>
  <c r="Q424" i="2"/>
  <c r="BJ423" i="2"/>
  <c r="BI423" i="2"/>
  <c r="BH423" i="2"/>
  <c r="BG423" i="2"/>
  <c r="U423" i="2"/>
  <c r="S423" i="2"/>
  <c r="Q423" i="2"/>
  <c r="BJ422" i="2"/>
  <c r="BI422" i="2"/>
  <c r="BH422" i="2"/>
  <c r="BG422" i="2"/>
  <c r="U422" i="2"/>
  <c r="S422" i="2"/>
  <c r="Q422" i="2"/>
  <c r="BJ421" i="2"/>
  <c r="BI421" i="2"/>
  <c r="BH421" i="2"/>
  <c r="BG421" i="2"/>
  <c r="U421" i="2"/>
  <c r="S421" i="2"/>
  <c r="Q421" i="2"/>
  <c r="BJ420" i="2"/>
  <c r="BI420" i="2"/>
  <c r="BH420" i="2"/>
  <c r="BG420" i="2"/>
  <c r="U420" i="2"/>
  <c r="S420" i="2"/>
  <c r="Q420" i="2"/>
  <c r="BJ419" i="2"/>
  <c r="BI419" i="2"/>
  <c r="BH419" i="2"/>
  <c r="BG419" i="2"/>
  <c r="U419" i="2"/>
  <c r="S419" i="2"/>
  <c r="Q419" i="2"/>
  <c r="BJ418" i="2"/>
  <c r="BI418" i="2"/>
  <c r="BH418" i="2"/>
  <c r="BG418" i="2"/>
  <c r="U418" i="2"/>
  <c r="S418" i="2"/>
  <c r="Q418" i="2"/>
  <c r="BJ417" i="2"/>
  <c r="BI417" i="2"/>
  <c r="BH417" i="2"/>
  <c r="BG417" i="2"/>
  <c r="U417" i="2"/>
  <c r="S417" i="2"/>
  <c r="Q417" i="2"/>
  <c r="BJ416" i="2"/>
  <c r="BI416" i="2"/>
  <c r="BH416" i="2"/>
  <c r="BG416" i="2"/>
  <c r="U416" i="2"/>
  <c r="S416" i="2"/>
  <c r="Q416" i="2"/>
  <c r="BJ415" i="2"/>
  <c r="BI415" i="2"/>
  <c r="BH415" i="2"/>
  <c r="BG415" i="2"/>
  <c r="U415" i="2"/>
  <c r="S415" i="2"/>
  <c r="Q415" i="2"/>
  <c r="BJ414" i="2"/>
  <c r="BI414" i="2"/>
  <c r="BH414" i="2"/>
  <c r="BG414" i="2"/>
  <c r="U414" i="2"/>
  <c r="S414" i="2"/>
  <c r="Q414" i="2"/>
  <c r="BJ413" i="2"/>
  <c r="BI413" i="2"/>
  <c r="BH413" i="2"/>
  <c r="BG413" i="2"/>
  <c r="U413" i="2"/>
  <c r="S413" i="2"/>
  <c r="Q413" i="2"/>
  <c r="BJ412" i="2"/>
  <c r="BI412" i="2"/>
  <c r="BH412" i="2"/>
  <c r="BG412" i="2"/>
  <c r="U412" i="2"/>
  <c r="S412" i="2"/>
  <c r="Q412" i="2"/>
  <c r="BJ411" i="2"/>
  <c r="BI411" i="2"/>
  <c r="BH411" i="2"/>
  <c r="BG411" i="2"/>
  <c r="U411" i="2"/>
  <c r="S411" i="2"/>
  <c r="Q411" i="2"/>
  <c r="BJ410" i="2"/>
  <c r="BI410" i="2"/>
  <c r="BH410" i="2"/>
  <c r="BG410" i="2"/>
  <c r="U410" i="2"/>
  <c r="S410" i="2"/>
  <c r="Q410" i="2"/>
  <c r="BJ409" i="2"/>
  <c r="BI409" i="2"/>
  <c r="BH409" i="2"/>
  <c r="BG409" i="2"/>
  <c r="U409" i="2"/>
  <c r="S409" i="2"/>
  <c r="Q409" i="2"/>
  <c r="BJ408" i="2"/>
  <c r="BI408" i="2"/>
  <c r="BH408" i="2"/>
  <c r="BG408" i="2"/>
  <c r="U408" i="2"/>
  <c r="S408" i="2"/>
  <c r="Q408" i="2"/>
  <c r="BJ407" i="2"/>
  <c r="BI407" i="2"/>
  <c r="BH407" i="2"/>
  <c r="BG407" i="2"/>
  <c r="U407" i="2"/>
  <c r="S407" i="2"/>
  <c r="Q407" i="2"/>
  <c r="BJ406" i="2"/>
  <c r="BI406" i="2"/>
  <c r="BH406" i="2"/>
  <c r="BG406" i="2"/>
  <c r="U406" i="2"/>
  <c r="S406" i="2"/>
  <c r="Q406" i="2"/>
  <c r="BJ405" i="2"/>
  <c r="BI405" i="2"/>
  <c r="BH405" i="2"/>
  <c r="BG405" i="2"/>
  <c r="U405" i="2"/>
  <c r="S405" i="2"/>
  <c r="Q405" i="2"/>
  <c r="BJ404" i="2"/>
  <c r="BI404" i="2"/>
  <c r="BH404" i="2"/>
  <c r="BG404" i="2"/>
  <c r="U404" i="2"/>
  <c r="S404" i="2"/>
  <c r="Q404" i="2"/>
  <c r="BJ403" i="2"/>
  <c r="BI403" i="2"/>
  <c r="BH403" i="2"/>
  <c r="BG403" i="2"/>
  <c r="U403" i="2"/>
  <c r="S403" i="2"/>
  <c r="Q403" i="2"/>
  <c r="BJ402" i="2"/>
  <c r="BI402" i="2"/>
  <c r="BH402" i="2"/>
  <c r="BG402" i="2"/>
  <c r="U402" i="2"/>
  <c r="S402" i="2"/>
  <c r="Q402" i="2"/>
  <c r="BJ401" i="2"/>
  <c r="BI401" i="2"/>
  <c r="BH401" i="2"/>
  <c r="BG401" i="2"/>
  <c r="U401" i="2"/>
  <c r="S401" i="2"/>
  <c r="Q401" i="2"/>
  <c r="BJ399" i="2"/>
  <c r="BI399" i="2"/>
  <c r="BH399" i="2"/>
  <c r="BG399" i="2"/>
  <c r="U399" i="2"/>
  <c r="S399" i="2"/>
  <c r="Q399" i="2"/>
  <c r="BJ398" i="2"/>
  <c r="BI398" i="2"/>
  <c r="BH398" i="2"/>
  <c r="BG398" i="2"/>
  <c r="U398" i="2"/>
  <c r="S398" i="2"/>
  <c r="Q398" i="2"/>
  <c r="BJ397" i="2"/>
  <c r="BI397" i="2"/>
  <c r="BH397" i="2"/>
  <c r="BG397" i="2"/>
  <c r="U397" i="2"/>
  <c r="S397" i="2"/>
  <c r="Q397" i="2"/>
  <c r="BJ396" i="2"/>
  <c r="BI396" i="2"/>
  <c r="BH396" i="2"/>
  <c r="BG396" i="2"/>
  <c r="U396" i="2"/>
  <c r="S396" i="2"/>
  <c r="Q396" i="2"/>
  <c r="BJ395" i="2"/>
  <c r="BI395" i="2"/>
  <c r="BH395" i="2"/>
  <c r="BG395" i="2"/>
  <c r="U395" i="2"/>
  <c r="S395" i="2"/>
  <c r="Q395" i="2"/>
  <c r="BJ394" i="2"/>
  <c r="BI394" i="2"/>
  <c r="BH394" i="2"/>
  <c r="BG394" i="2"/>
  <c r="U394" i="2"/>
  <c r="S394" i="2"/>
  <c r="Q394" i="2"/>
  <c r="BJ393" i="2"/>
  <c r="BI393" i="2"/>
  <c r="BH393" i="2"/>
  <c r="BG393" i="2"/>
  <c r="U393" i="2"/>
  <c r="S393" i="2"/>
  <c r="Q393" i="2"/>
  <c r="BJ392" i="2"/>
  <c r="BI392" i="2"/>
  <c r="BH392" i="2"/>
  <c r="BG392" i="2"/>
  <c r="U392" i="2"/>
  <c r="S392" i="2"/>
  <c r="Q392" i="2"/>
  <c r="BJ391" i="2"/>
  <c r="BI391" i="2"/>
  <c r="BH391" i="2"/>
  <c r="BG391" i="2"/>
  <c r="U391" i="2"/>
  <c r="S391" i="2"/>
  <c r="Q391" i="2"/>
  <c r="BJ390" i="2"/>
  <c r="BI390" i="2"/>
  <c r="BH390" i="2"/>
  <c r="BG390" i="2"/>
  <c r="U390" i="2"/>
  <c r="S390" i="2"/>
  <c r="Q390" i="2"/>
  <c r="BJ389" i="2"/>
  <c r="BI389" i="2"/>
  <c r="BH389" i="2"/>
  <c r="BG389" i="2"/>
  <c r="U389" i="2"/>
  <c r="S389" i="2"/>
  <c r="Q389" i="2"/>
  <c r="BJ388" i="2"/>
  <c r="BI388" i="2"/>
  <c r="BH388" i="2"/>
  <c r="BG388" i="2"/>
  <c r="U388" i="2"/>
  <c r="S388" i="2"/>
  <c r="Q388" i="2"/>
  <c r="BJ387" i="2"/>
  <c r="BI387" i="2"/>
  <c r="BH387" i="2"/>
  <c r="BG387" i="2"/>
  <c r="U387" i="2"/>
  <c r="S387" i="2"/>
  <c r="Q387" i="2"/>
  <c r="BJ386" i="2"/>
  <c r="BI386" i="2"/>
  <c r="BH386" i="2"/>
  <c r="BG386" i="2"/>
  <c r="U386" i="2"/>
  <c r="S386" i="2"/>
  <c r="Q386" i="2"/>
  <c r="BJ385" i="2"/>
  <c r="BI385" i="2"/>
  <c r="BH385" i="2"/>
  <c r="BG385" i="2"/>
  <c r="U385" i="2"/>
  <c r="S385" i="2"/>
  <c r="Q385" i="2"/>
  <c r="BJ384" i="2"/>
  <c r="BI384" i="2"/>
  <c r="BH384" i="2"/>
  <c r="BG384" i="2"/>
  <c r="U384" i="2"/>
  <c r="S384" i="2"/>
  <c r="Q384" i="2"/>
  <c r="BJ383" i="2"/>
  <c r="BI383" i="2"/>
  <c r="BH383" i="2"/>
  <c r="BG383" i="2"/>
  <c r="U383" i="2"/>
  <c r="S383" i="2"/>
  <c r="Q383" i="2"/>
  <c r="BJ382" i="2"/>
  <c r="BI382" i="2"/>
  <c r="BH382" i="2"/>
  <c r="BG382" i="2"/>
  <c r="U382" i="2"/>
  <c r="S382" i="2"/>
  <c r="Q382" i="2"/>
  <c r="BJ380" i="2"/>
  <c r="BI380" i="2"/>
  <c r="BH380" i="2"/>
  <c r="BG380" i="2"/>
  <c r="U380" i="2"/>
  <c r="S380" i="2"/>
  <c r="Q380" i="2"/>
  <c r="BJ379" i="2"/>
  <c r="BI379" i="2"/>
  <c r="BH379" i="2"/>
  <c r="BG379" i="2"/>
  <c r="U379" i="2"/>
  <c r="S379" i="2"/>
  <c r="Q379" i="2"/>
  <c r="BJ378" i="2"/>
  <c r="BI378" i="2"/>
  <c r="BH378" i="2"/>
  <c r="BG378" i="2"/>
  <c r="U378" i="2"/>
  <c r="S378" i="2"/>
  <c r="Q378" i="2"/>
  <c r="BJ377" i="2"/>
  <c r="BI377" i="2"/>
  <c r="BH377" i="2"/>
  <c r="BG377" i="2"/>
  <c r="U377" i="2"/>
  <c r="S377" i="2"/>
  <c r="Q377" i="2"/>
  <c r="BJ376" i="2"/>
  <c r="BI376" i="2"/>
  <c r="BH376" i="2"/>
  <c r="BG376" i="2"/>
  <c r="U376" i="2"/>
  <c r="S376" i="2"/>
  <c r="Q376" i="2"/>
  <c r="BJ375" i="2"/>
  <c r="BI375" i="2"/>
  <c r="BH375" i="2"/>
  <c r="BG375" i="2"/>
  <c r="U375" i="2"/>
  <c r="S375" i="2"/>
  <c r="Q375" i="2"/>
  <c r="BJ374" i="2"/>
  <c r="BI374" i="2"/>
  <c r="BH374" i="2"/>
  <c r="BG374" i="2"/>
  <c r="U374" i="2"/>
  <c r="S374" i="2"/>
  <c r="Q374" i="2"/>
  <c r="BJ373" i="2"/>
  <c r="BI373" i="2"/>
  <c r="BH373" i="2"/>
  <c r="BG373" i="2"/>
  <c r="U373" i="2"/>
  <c r="S373" i="2"/>
  <c r="Q373" i="2"/>
  <c r="BJ372" i="2"/>
  <c r="BI372" i="2"/>
  <c r="BH372" i="2"/>
  <c r="BG372" i="2"/>
  <c r="U372" i="2"/>
  <c r="S372" i="2"/>
  <c r="Q372" i="2"/>
  <c r="BJ371" i="2"/>
  <c r="BI371" i="2"/>
  <c r="BH371" i="2"/>
  <c r="BG371" i="2"/>
  <c r="U371" i="2"/>
  <c r="S371" i="2"/>
  <c r="Q371" i="2"/>
  <c r="BJ370" i="2"/>
  <c r="BI370" i="2"/>
  <c r="BH370" i="2"/>
  <c r="BG370" i="2"/>
  <c r="U370" i="2"/>
  <c r="S370" i="2"/>
  <c r="Q370" i="2"/>
  <c r="BJ369" i="2"/>
  <c r="BI369" i="2"/>
  <c r="BH369" i="2"/>
  <c r="BG369" i="2"/>
  <c r="U369" i="2"/>
  <c r="S369" i="2"/>
  <c r="Q369" i="2"/>
  <c r="BJ368" i="2"/>
  <c r="BI368" i="2"/>
  <c r="BH368" i="2"/>
  <c r="BG368" i="2"/>
  <c r="U368" i="2"/>
  <c r="S368" i="2"/>
  <c r="Q368" i="2"/>
  <c r="BJ367" i="2"/>
  <c r="BI367" i="2"/>
  <c r="BH367" i="2"/>
  <c r="BG367" i="2"/>
  <c r="U367" i="2"/>
  <c r="S367" i="2"/>
  <c r="Q367" i="2"/>
  <c r="BJ366" i="2"/>
  <c r="BI366" i="2"/>
  <c r="BH366" i="2"/>
  <c r="BG366" i="2"/>
  <c r="U366" i="2"/>
  <c r="S366" i="2"/>
  <c r="Q366" i="2"/>
  <c r="BJ365" i="2"/>
  <c r="BI365" i="2"/>
  <c r="BH365" i="2"/>
  <c r="BG365" i="2"/>
  <c r="U365" i="2"/>
  <c r="S365" i="2"/>
  <c r="Q365" i="2"/>
  <c r="BJ363" i="2"/>
  <c r="BI363" i="2"/>
  <c r="BH363" i="2"/>
  <c r="BG363" i="2"/>
  <c r="U363" i="2"/>
  <c r="S363" i="2"/>
  <c r="Q363" i="2"/>
  <c r="BJ362" i="2"/>
  <c r="BI362" i="2"/>
  <c r="BH362" i="2"/>
  <c r="BG362" i="2"/>
  <c r="U362" i="2"/>
  <c r="S362" i="2"/>
  <c r="Q362" i="2"/>
  <c r="BJ361" i="2"/>
  <c r="BI361" i="2"/>
  <c r="BH361" i="2"/>
  <c r="BG361" i="2"/>
  <c r="U361" i="2"/>
  <c r="S361" i="2"/>
  <c r="Q361" i="2"/>
  <c r="BJ360" i="2"/>
  <c r="BI360" i="2"/>
  <c r="BH360" i="2"/>
  <c r="BG360" i="2"/>
  <c r="U360" i="2"/>
  <c r="S360" i="2"/>
  <c r="Q360" i="2"/>
  <c r="BJ359" i="2"/>
  <c r="BI359" i="2"/>
  <c r="BH359" i="2"/>
  <c r="BG359" i="2"/>
  <c r="U359" i="2"/>
  <c r="S359" i="2"/>
  <c r="Q359" i="2"/>
  <c r="BJ358" i="2"/>
  <c r="BI358" i="2"/>
  <c r="BH358" i="2"/>
  <c r="BG358" i="2"/>
  <c r="U358" i="2"/>
  <c r="S358" i="2"/>
  <c r="Q358" i="2"/>
  <c r="BJ357" i="2"/>
  <c r="BI357" i="2"/>
  <c r="BH357" i="2"/>
  <c r="BG357" i="2"/>
  <c r="U357" i="2"/>
  <c r="S357" i="2"/>
  <c r="Q357" i="2"/>
  <c r="BJ356" i="2"/>
  <c r="BI356" i="2"/>
  <c r="BH356" i="2"/>
  <c r="BG356" i="2"/>
  <c r="U356" i="2"/>
  <c r="S356" i="2"/>
  <c r="Q356" i="2"/>
  <c r="BJ355" i="2"/>
  <c r="BI355" i="2"/>
  <c r="BH355" i="2"/>
  <c r="BG355" i="2"/>
  <c r="U355" i="2"/>
  <c r="S355" i="2"/>
  <c r="Q355" i="2"/>
  <c r="BJ354" i="2"/>
  <c r="BI354" i="2"/>
  <c r="BH354" i="2"/>
  <c r="BG354" i="2"/>
  <c r="U354" i="2"/>
  <c r="S354" i="2"/>
  <c r="Q354" i="2"/>
  <c r="BJ353" i="2"/>
  <c r="BI353" i="2"/>
  <c r="BH353" i="2"/>
  <c r="BG353" i="2"/>
  <c r="U353" i="2"/>
  <c r="S353" i="2"/>
  <c r="Q353" i="2"/>
  <c r="BJ352" i="2"/>
  <c r="BI352" i="2"/>
  <c r="BH352" i="2"/>
  <c r="BG352" i="2"/>
  <c r="U352" i="2"/>
  <c r="S352" i="2"/>
  <c r="Q352" i="2"/>
  <c r="BJ351" i="2"/>
  <c r="BI351" i="2"/>
  <c r="BH351" i="2"/>
  <c r="BG351" i="2"/>
  <c r="U351" i="2"/>
  <c r="S351" i="2"/>
  <c r="Q351" i="2"/>
  <c r="BJ350" i="2"/>
  <c r="BI350" i="2"/>
  <c r="BH350" i="2"/>
  <c r="BG350" i="2"/>
  <c r="U350" i="2"/>
  <c r="S350" i="2"/>
  <c r="Q350" i="2"/>
  <c r="BJ349" i="2"/>
  <c r="BI349" i="2"/>
  <c r="BH349" i="2"/>
  <c r="BG349" i="2"/>
  <c r="U349" i="2"/>
  <c r="S349" i="2"/>
  <c r="Q349" i="2"/>
  <c r="BJ348" i="2"/>
  <c r="BI348" i="2"/>
  <c r="BH348" i="2"/>
  <c r="BG348" i="2"/>
  <c r="U348" i="2"/>
  <c r="S348" i="2"/>
  <c r="Q348" i="2"/>
  <c r="BJ347" i="2"/>
  <c r="BI347" i="2"/>
  <c r="BH347" i="2"/>
  <c r="BG347" i="2"/>
  <c r="U347" i="2"/>
  <c r="S347" i="2"/>
  <c r="Q347" i="2"/>
  <c r="BJ346" i="2"/>
  <c r="BI346" i="2"/>
  <c r="BH346" i="2"/>
  <c r="BG346" i="2"/>
  <c r="U346" i="2"/>
  <c r="S346" i="2"/>
  <c r="Q346" i="2"/>
  <c r="BJ345" i="2"/>
  <c r="BI345" i="2"/>
  <c r="BH345" i="2"/>
  <c r="BG345" i="2"/>
  <c r="U345" i="2"/>
  <c r="S345" i="2"/>
  <c r="Q345" i="2"/>
  <c r="BJ344" i="2"/>
  <c r="BI344" i="2"/>
  <c r="BH344" i="2"/>
  <c r="BG344" i="2"/>
  <c r="U344" i="2"/>
  <c r="S344" i="2"/>
  <c r="Q344" i="2"/>
  <c r="BJ343" i="2"/>
  <c r="BI343" i="2"/>
  <c r="BH343" i="2"/>
  <c r="BG343" i="2"/>
  <c r="U343" i="2"/>
  <c r="S343" i="2"/>
  <c r="Q343" i="2"/>
  <c r="BJ342" i="2"/>
  <c r="BI342" i="2"/>
  <c r="BH342" i="2"/>
  <c r="BG342" i="2"/>
  <c r="U342" i="2"/>
  <c r="S342" i="2"/>
  <c r="Q342" i="2"/>
  <c r="BJ341" i="2"/>
  <c r="BI341" i="2"/>
  <c r="BH341" i="2"/>
  <c r="BG341" i="2"/>
  <c r="U341" i="2"/>
  <c r="S341" i="2"/>
  <c r="Q341" i="2"/>
  <c r="BJ340" i="2"/>
  <c r="BI340" i="2"/>
  <c r="BH340" i="2"/>
  <c r="BG340" i="2"/>
  <c r="U340" i="2"/>
  <c r="S340" i="2"/>
  <c r="Q340" i="2"/>
  <c r="BJ339" i="2"/>
  <c r="BI339" i="2"/>
  <c r="BH339" i="2"/>
  <c r="BG339" i="2"/>
  <c r="U339" i="2"/>
  <c r="S339" i="2"/>
  <c r="Q339" i="2"/>
  <c r="BJ338" i="2"/>
  <c r="BI338" i="2"/>
  <c r="BH338" i="2"/>
  <c r="BG338" i="2"/>
  <c r="U338" i="2"/>
  <c r="S338" i="2"/>
  <c r="Q338" i="2"/>
  <c r="BJ337" i="2"/>
  <c r="BI337" i="2"/>
  <c r="BH337" i="2"/>
  <c r="BG337" i="2"/>
  <c r="U337" i="2"/>
  <c r="S337" i="2"/>
  <c r="Q337" i="2"/>
  <c r="BJ336" i="2"/>
  <c r="BI336" i="2"/>
  <c r="BH336" i="2"/>
  <c r="BG336" i="2"/>
  <c r="U336" i="2"/>
  <c r="S336" i="2"/>
  <c r="Q336" i="2"/>
  <c r="BJ335" i="2"/>
  <c r="BI335" i="2"/>
  <c r="BH335" i="2"/>
  <c r="BG335" i="2"/>
  <c r="U335" i="2"/>
  <c r="S335" i="2"/>
  <c r="Q335" i="2"/>
  <c r="BJ334" i="2"/>
  <c r="BI334" i="2"/>
  <c r="BH334" i="2"/>
  <c r="BG334" i="2"/>
  <c r="U334" i="2"/>
  <c r="S334" i="2"/>
  <c r="Q334" i="2"/>
  <c r="BJ333" i="2"/>
  <c r="BI333" i="2"/>
  <c r="BH333" i="2"/>
  <c r="BG333" i="2"/>
  <c r="U333" i="2"/>
  <c r="S333" i="2"/>
  <c r="Q333" i="2"/>
  <c r="BJ332" i="2"/>
  <c r="BI332" i="2"/>
  <c r="BH332" i="2"/>
  <c r="BG332" i="2"/>
  <c r="U332" i="2"/>
  <c r="S332" i="2"/>
  <c r="Q332" i="2"/>
  <c r="BJ331" i="2"/>
  <c r="BI331" i="2"/>
  <c r="BH331" i="2"/>
  <c r="BG331" i="2"/>
  <c r="U331" i="2"/>
  <c r="S331" i="2"/>
  <c r="Q331" i="2"/>
  <c r="BJ330" i="2"/>
  <c r="BI330" i="2"/>
  <c r="BH330" i="2"/>
  <c r="BG330" i="2"/>
  <c r="U330" i="2"/>
  <c r="S330" i="2"/>
  <c r="Q330" i="2"/>
  <c r="BJ329" i="2"/>
  <c r="BI329" i="2"/>
  <c r="BH329" i="2"/>
  <c r="BG329" i="2"/>
  <c r="U329" i="2"/>
  <c r="S329" i="2"/>
  <c r="Q329" i="2"/>
  <c r="BJ328" i="2"/>
  <c r="BI328" i="2"/>
  <c r="BH328" i="2"/>
  <c r="BG328" i="2"/>
  <c r="U328" i="2"/>
  <c r="S328" i="2"/>
  <c r="Q328" i="2"/>
  <c r="BJ327" i="2"/>
  <c r="BI327" i="2"/>
  <c r="BH327" i="2"/>
  <c r="BG327" i="2"/>
  <c r="U327" i="2"/>
  <c r="S327" i="2"/>
  <c r="Q327" i="2"/>
  <c r="BJ326" i="2"/>
  <c r="BI326" i="2"/>
  <c r="BH326" i="2"/>
  <c r="BG326" i="2"/>
  <c r="U326" i="2"/>
  <c r="S326" i="2"/>
  <c r="Q326" i="2"/>
  <c r="BJ325" i="2"/>
  <c r="BI325" i="2"/>
  <c r="BH325" i="2"/>
  <c r="BG325" i="2"/>
  <c r="U325" i="2"/>
  <c r="S325" i="2"/>
  <c r="Q325" i="2"/>
  <c r="BJ324" i="2"/>
  <c r="BI324" i="2"/>
  <c r="BH324" i="2"/>
  <c r="BG324" i="2"/>
  <c r="U324" i="2"/>
  <c r="S324" i="2"/>
  <c r="Q324" i="2"/>
  <c r="BJ323" i="2"/>
  <c r="BI323" i="2"/>
  <c r="BH323" i="2"/>
  <c r="BG323" i="2"/>
  <c r="U323" i="2"/>
  <c r="S323" i="2"/>
  <c r="Q323" i="2"/>
  <c r="BJ322" i="2"/>
  <c r="BI322" i="2"/>
  <c r="BH322" i="2"/>
  <c r="BG322" i="2"/>
  <c r="U322" i="2"/>
  <c r="S322" i="2"/>
  <c r="Q322" i="2"/>
  <c r="BJ321" i="2"/>
  <c r="BI321" i="2"/>
  <c r="BH321" i="2"/>
  <c r="BG321" i="2"/>
  <c r="U321" i="2"/>
  <c r="S321" i="2"/>
  <c r="Q321" i="2"/>
  <c r="BJ320" i="2"/>
  <c r="BI320" i="2"/>
  <c r="BH320" i="2"/>
  <c r="BG320" i="2"/>
  <c r="U320" i="2"/>
  <c r="S320" i="2"/>
  <c r="Q320" i="2"/>
  <c r="BJ319" i="2"/>
  <c r="BI319" i="2"/>
  <c r="BH319" i="2"/>
  <c r="BG319" i="2"/>
  <c r="U319" i="2"/>
  <c r="S319" i="2"/>
  <c r="Q319" i="2"/>
  <c r="BJ318" i="2"/>
  <c r="BI318" i="2"/>
  <c r="BH318" i="2"/>
  <c r="BG318" i="2"/>
  <c r="U318" i="2"/>
  <c r="S318" i="2"/>
  <c r="Q318" i="2"/>
  <c r="BJ317" i="2"/>
  <c r="BI317" i="2"/>
  <c r="BH317" i="2"/>
  <c r="BG317" i="2"/>
  <c r="U317" i="2"/>
  <c r="S317" i="2"/>
  <c r="Q317" i="2"/>
  <c r="BJ316" i="2"/>
  <c r="BI316" i="2"/>
  <c r="BH316" i="2"/>
  <c r="BG316" i="2"/>
  <c r="U316" i="2"/>
  <c r="S316" i="2"/>
  <c r="Q316" i="2"/>
  <c r="BJ315" i="2"/>
  <c r="BI315" i="2"/>
  <c r="BH315" i="2"/>
  <c r="BG315" i="2"/>
  <c r="U315" i="2"/>
  <c r="S315" i="2"/>
  <c r="Q315" i="2"/>
  <c r="BJ314" i="2"/>
  <c r="BI314" i="2"/>
  <c r="BH314" i="2"/>
  <c r="BG314" i="2"/>
  <c r="U314" i="2"/>
  <c r="S314" i="2"/>
  <c r="Q314" i="2"/>
  <c r="BJ313" i="2"/>
  <c r="BI313" i="2"/>
  <c r="BH313" i="2"/>
  <c r="BG313" i="2"/>
  <c r="U313" i="2"/>
  <c r="S313" i="2"/>
  <c r="Q313" i="2"/>
  <c r="BJ312" i="2"/>
  <c r="BI312" i="2"/>
  <c r="BH312" i="2"/>
  <c r="BG312" i="2"/>
  <c r="U312" i="2"/>
  <c r="S312" i="2"/>
  <c r="Q312" i="2"/>
  <c r="BJ311" i="2"/>
  <c r="BI311" i="2"/>
  <c r="BH311" i="2"/>
  <c r="BG311" i="2"/>
  <c r="U311" i="2"/>
  <c r="S311" i="2"/>
  <c r="Q311" i="2"/>
  <c r="BJ310" i="2"/>
  <c r="BI310" i="2"/>
  <c r="BH310" i="2"/>
  <c r="BG310" i="2"/>
  <c r="U310" i="2"/>
  <c r="S310" i="2"/>
  <c r="Q310" i="2"/>
  <c r="BJ309" i="2"/>
  <c r="BI309" i="2"/>
  <c r="BH309" i="2"/>
  <c r="BG309" i="2"/>
  <c r="U309" i="2"/>
  <c r="S309" i="2"/>
  <c r="Q309" i="2"/>
  <c r="BJ308" i="2"/>
  <c r="BI308" i="2"/>
  <c r="BH308" i="2"/>
  <c r="BG308" i="2"/>
  <c r="U308" i="2"/>
  <c r="S308" i="2"/>
  <c r="Q308" i="2"/>
  <c r="BJ307" i="2"/>
  <c r="BI307" i="2"/>
  <c r="BH307" i="2"/>
  <c r="BG307" i="2"/>
  <c r="U307" i="2"/>
  <c r="S307" i="2"/>
  <c r="Q307" i="2"/>
  <c r="BJ306" i="2"/>
  <c r="BI306" i="2"/>
  <c r="BH306" i="2"/>
  <c r="BG306" i="2"/>
  <c r="U306" i="2"/>
  <c r="S306" i="2"/>
  <c r="Q306" i="2"/>
  <c r="BJ305" i="2"/>
  <c r="BI305" i="2"/>
  <c r="BH305" i="2"/>
  <c r="BG305" i="2"/>
  <c r="U305" i="2"/>
  <c r="S305" i="2"/>
  <c r="Q305" i="2"/>
  <c r="BJ304" i="2"/>
  <c r="BI304" i="2"/>
  <c r="BH304" i="2"/>
  <c r="BG304" i="2"/>
  <c r="U304" i="2"/>
  <c r="S304" i="2"/>
  <c r="Q304" i="2"/>
  <c r="BJ303" i="2"/>
  <c r="BI303" i="2"/>
  <c r="BH303" i="2"/>
  <c r="BG303" i="2"/>
  <c r="U303" i="2"/>
  <c r="S303" i="2"/>
  <c r="Q303" i="2"/>
  <c r="BJ302" i="2"/>
  <c r="BI302" i="2"/>
  <c r="BH302" i="2"/>
  <c r="BG302" i="2"/>
  <c r="U302" i="2"/>
  <c r="S302" i="2"/>
  <c r="Q302" i="2"/>
  <c r="BJ301" i="2"/>
  <c r="BI301" i="2"/>
  <c r="BH301" i="2"/>
  <c r="BG301" i="2"/>
  <c r="U301" i="2"/>
  <c r="S301" i="2"/>
  <c r="Q301" i="2"/>
  <c r="BJ300" i="2"/>
  <c r="BI300" i="2"/>
  <c r="BH300" i="2"/>
  <c r="BG300" i="2"/>
  <c r="U300" i="2"/>
  <c r="S300" i="2"/>
  <c r="Q300" i="2"/>
  <c r="BJ299" i="2"/>
  <c r="BI299" i="2"/>
  <c r="BH299" i="2"/>
  <c r="BG299" i="2"/>
  <c r="U299" i="2"/>
  <c r="S299" i="2"/>
  <c r="Q299" i="2"/>
  <c r="BJ298" i="2"/>
  <c r="BI298" i="2"/>
  <c r="BH298" i="2"/>
  <c r="BG298" i="2"/>
  <c r="U298" i="2"/>
  <c r="S298" i="2"/>
  <c r="Q298" i="2"/>
  <c r="BJ297" i="2"/>
  <c r="BI297" i="2"/>
  <c r="BH297" i="2"/>
  <c r="BG297" i="2"/>
  <c r="U297" i="2"/>
  <c r="S297" i="2"/>
  <c r="Q297" i="2"/>
  <c r="BJ296" i="2"/>
  <c r="BI296" i="2"/>
  <c r="BH296" i="2"/>
  <c r="BG296" i="2"/>
  <c r="U296" i="2"/>
  <c r="S296" i="2"/>
  <c r="Q296" i="2"/>
  <c r="BJ295" i="2"/>
  <c r="BI295" i="2"/>
  <c r="BH295" i="2"/>
  <c r="BG295" i="2"/>
  <c r="U295" i="2"/>
  <c r="S295" i="2"/>
  <c r="Q295" i="2"/>
  <c r="BJ294" i="2"/>
  <c r="BI294" i="2"/>
  <c r="BH294" i="2"/>
  <c r="BG294" i="2"/>
  <c r="U294" i="2"/>
  <c r="S294" i="2"/>
  <c r="Q294" i="2"/>
  <c r="BJ293" i="2"/>
  <c r="BI293" i="2"/>
  <c r="BH293" i="2"/>
  <c r="BG293" i="2"/>
  <c r="U293" i="2"/>
  <c r="S293" i="2"/>
  <c r="Q293" i="2"/>
  <c r="BJ292" i="2"/>
  <c r="BI292" i="2"/>
  <c r="BH292" i="2"/>
  <c r="BG292" i="2"/>
  <c r="U292" i="2"/>
  <c r="S292" i="2"/>
  <c r="Q292" i="2"/>
  <c r="BJ291" i="2"/>
  <c r="BI291" i="2"/>
  <c r="BH291" i="2"/>
  <c r="BG291" i="2"/>
  <c r="U291" i="2"/>
  <c r="S291" i="2"/>
  <c r="Q291" i="2"/>
  <c r="BJ290" i="2"/>
  <c r="BI290" i="2"/>
  <c r="BH290" i="2"/>
  <c r="BG290" i="2"/>
  <c r="U290" i="2"/>
  <c r="S290" i="2"/>
  <c r="Q290" i="2"/>
  <c r="BJ289" i="2"/>
  <c r="BI289" i="2"/>
  <c r="BH289" i="2"/>
  <c r="BG289" i="2"/>
  <c r="U289" i="2"/>
  <c r="S289" i="2"/>
  <c r="Q289" i="2"/>
  <c r="BJ288" i="2"/>
  <c r="BI288" i="2"/>
  <c r="BH288" i="2"/>
  <c r="BG288" i="2"/>
  <c r="U288" i="2"/>
  <c r="S288" i="2"/>
  <c r="Q288" i="2"/>
  <c r="BJ287" i="2"/>
  <c r="BI287" i="2"/>
  <c r="BH287" i="2"/>
  <c r="BG287" i="2"/>
  <c r="U287" i="2"/>
  <c r="S287" i="2"/>
  <c r="Q287" i="2"/>
  <c r="BJ285" i="2"/>
  <c r="BI285" i="2"/>
  <c r="BH285" i="2"/>
  <c r="BG285" i="2"/>
  <c r="U285" i="2"/>
  <c r="S285" i="2"/>
  <c r="Q285" i="2"/>
  <c r="BJ284" i="2"/>
  <c r="BI284" i="2"/>
  <c r="BH284" i="2"/>
  <c r="BG284" i="2"/>
  <c r="U284" i="2"/>
  <c r="S284" i="2"/>
  <c r="Q284" i="2"/>
  <c r="BJ283" i="2"/>
  <c r="BI283" i="2"/>
  <c r="BH283" i="2"/>
  <c r="BG283" i="2"/>
  <c r="U283" i="2"/>
  <c r="S283" i="2"/>
  <c r="Q283" i="2"/>
  <c r="BJ282" i="2"/>
  <c r="BI282" i="2"/>
  <c r="BH282" i="2"/>
  <c r="BG282" i="2"/>
  <c r="U282" i="2"/>
  <c r="S282" i="2"/>
  <c r="Q282" i="2"/>
  <c r="BJ281" i="2"/>
  <c r="BI281" i="2"/>
  <c r="BH281" i="2"/>
  <c r="BG281" i="2"/>
  <c r="U281" i="2"/>
  <c r="S281" i="2"/>
  <c r="Q281" i="2"/>
  <c r="BJ280" i="2"/>
  <c r="BI280" i="2"/>
  <c r="BH280" i="2"/>
  <c r="BG280" i="2"/>
  <c r="U280" i="2"/>
  <c r="S280" i="2"/>
  <c r="Q280" i="2"/>
  <c r="BJ279" i="2"/>
  <c r="BI279" i="2"/>
  <c r="BH279" i="2"/>
  <c r="BG279" i="2"/>
  <c r="U279" i="2"/>
  <c r="S279" i="2"/>
  <c r="Q279" i="2"/>
  <c r="BJ278" i="2"/>
  <c r="BI278" i="2"/>
  <c r="BH278" i="2"/>
  <c r="BG278" i="2"/>
  <c r="U278" i="2"/>
  <c r="S278" i="2"/>
  <c r="Q278" i="2"/>
  <c r="BJ277" i="2"/>
  <c r="BI277" i="2"/>
  <c r="BH277" i="2"/>
  <c r="BG277" i="2"/>
  <c r="U277" i="2"/>
  <c r="S277" i="2"/>
  <c r="Q277" i="2"/>
  <c r="BJ276" i="2"/>
  <c r="BI276" i="2"/>
  <c r="BH276" i="2"/>
  <c r="BG276" i="2"/>
  <c r="U276" i="2"/>
  <c r="S276" i="2"/>
  <c r="Q276" i="2"/>
  <c r="BJ275" i="2"/>
  <c r="BI275" i="2"/>
  <c r="BH275" i="2"/>
  <c r="BG275" i="2"/>
  <c r="U275" i="2"/>
  <c r="S275" i="2"/>
  <c r="Q275" i="2"/>
  <c r="BJ274" i="2"/>
  <c r="BI274" i="2"/>
  <c r="BH274" i="2"/>
  <c r="BG274" i="2"/>
  <c r="U274" i="2"/>
  <c r="S274" i="2"/>
  <c r="Q274" i="2"/>
  <c r="BJ273" i="2"/>
  <c r="BI273" i="2"/>
  <c r="BH273" i="2"/>
  <c r="BG273" i="2"/>
  <c r="U273" i="2"/>
  <c r="S273" i="2"/>
  <c r="Q273" i="2"/>
  <c r="BJ272" i="2"/>
  <c r="BI272" i="2"/>
  <c r="BH272" i="2"/>
  <c r="BG272" i="2"/>
  <c r="U272" i="2"/>
  <c r="S272" i="2"/>
  <c r="Q272" i="2"/>
  <c r="BJ271" i="2"/>
  <c r="BI271" i="2"/>
  <c r="BH271" i="2"/>
  <c r="BG271" i="2"/>
  <c r="U271" i="2"/>
  <c r="S271" i="2"/>
  <c r="Q271" i="2"/>
  <c r="BJ270" i="2"/>
  <c r="BI270" i="2"/>
  <c r="BH270" i="2"/>
  <c r="BG270" i="2"/>
  <c r="U270" i="2"/>
  <c r="S270" i="2"/>
  <c r="Q270" i="2"/>
  <c r="BJ269" i="2"/>
  <c r="BI269" i="2"/>
  <c r="BH269" i="2"/>
  <c r="BG269" i="2"/>
  <c r="U269" i="2"/>
  <c r="S269" i="2"/>
  <c r="Q269" i="2"/>
  <c r="BJ268" i="2"/>
  <c r="BI268" i="2"/>
  <c r="BH268" i="2"/>
  <c r="BG268" i="2"/>
  <c r="U268" i="2"/>
  <c r="S268" i="2"/>
  <c r="Q268" i="2"/>
  <c r="BJ267" i="2"/>
  <c r="BI267" i="2"/>
  <c r="BH267" i="2"/>
  <c r="BG267" i="2"/>
  <c r="U267" i="2"/>
  <c r="S267" i="2"/>
  <c r="Q267" i="2"/>
  <c r="BJ266" i="2"/>
  <c r="BI266" i="2"/>
  <c r="BH266" i="2"/>
  <c r="BG266" i="2"/>
  <c r="U266" i="2"/>
  <c r="S266" i="2"/>
  <c r="Q266" i="2"/>
  <c r="BJ264" i="2"/>
  <c r="BI264" i="2"/>
  <c r="BH264" i="2"/>
  <c r="BG264" i="2"/>
  <c r="U264" i="2"/>
  <c r="S264" i="2"/>
  <c r="Q264" i="2"/>
  <c r="BJ263" i="2"/>
  <c r="BI263" i="2"/>
  <c r="BH263" i="2"/>
  <c r="BG263" i="2"/>
  <c r="U263" i="2"/>
  <c r="S263" i="2"/>
  <c r="Q263" i="2"/>
  <c r="BJ262" i="2"/>
  <c r="BI262" i="2"/>
  <c r="BH262" i="2"/>
  <c r="BG262" i="2"/>
  <c r="U262" i="2"/>
  <c r="S262" i="2"/>
  <c r="Q262" i="2"/>
  <c r="BJ261" i="2"/>
  <c r="BI261" i="2"/>
  <c r="BH261" i="2"/>
  <c r="BG261" i="2"/>
  <c r="U261" i="2"/>
  <c r="S261" i="2"/>
  <c r="Q261" i="2"/>
  <c r="BJ260" i="2"/>
  <c r="BI260" i="2"/>
  <c r="BH260" i="2"/>
  <c r="BG260" i="2"/>
  <c r="U260" i="2"/>
  <c r="S260" i="2"/>
  <c r="Q260" i="2"/>
  <c r="BJ259" i="2"/>
  <c r="BI259" i="2"/>
  <c r="BH259" i="2"/>
  <c r="BG259" i="2"/>
  <c r="U259" i="2"/>
  <c r="S259" i="2"/>
  <c r="Q259" i="2"/>
  <c r="BJ258" i="2"/>
  <c r="BI258" i="2"/>
  <c r="BH258" i="2"/>
  <c r="BG258" i="2"/>
  <c r="U258" i="2"/>
  <c r="S258" i="2"/>
  <c r="Q258" i="2"/>
  <c r="BJ257" i="2"/>
  <c r="BI257" i="2"/>
  <c r="BH257" i="2"/>
  <c r="BG257" i="2"/>
  <c r="U257" i="2"/>
  <c r="S257" i="2"/>
  <c r="Q257" i="2"/>
  <c r="BJ256" i="2"/>
  <c r="BI256" i="2"/>
  <c r="BH256" i="2"/>
  <c r="BG256" i="2"/>
  <c r="U256" i="2"/>
  <c r="S256" i="2"/>
  <c r="Q256" i="2"/>
  <c r="BJ255" i="2"/>
  <c r="BI255" i="2"/>
  <c r="BH255" i="2"/>
  <c r="BG255" i="2"/>
  <c r="U255" i="2"/>
  <c r="S255" i="2"/>
  <c r="Q255" i="2"/>
  <c r="BJ254" i="2"/>
  <c r="BI254" i="2"/>
  <c r="BH254" i="2"/>
  <c r="BG254" i="2"/>
  <c r="U254" i="2"/>
  <c r="S254" i="2"/>
  <c r="Q254" i="2"/>
  <c r="BJ253" i="2"/>
  <c r="BI253" i="2"/>
  <c r="BH253" i="2"/>
  <c r="BG253" i="2"/>
  <c r="U253" i="2"/>
  <c r="S253" i="2"/>
  <c r="Q253" i="2"/>
  <c r="BJ252" i="2"/>
  <c r="BI252" i="2"/>
  <c r="BH252" i="2"/>
  <c r="BG252" i="2"/>
  <c r="U252" i="2"/>
  <c r="S252" i="2"/>
  <c r="Q252" i="2"/>
  <c r="BJ251" i="2"/>
  <c r="BI251" i="2"/>
  <c r="BH251" i="2"/>
  <c r="BG251" i="2"/>
  <c r="U251" i="2"/>
  <c r="S251" i="2"/>
  <c r="Q251" i="2"/>
  <c r="BJ250" i="2"/>
  <c r="BI250" i="2"/>
  <c r="BH250" i="2"/>
  <c r="BG250" i="2"/>
  <c r="U250" i="2"/>
  <c r="S250" i="2"/>
  <c r="Q250" i="2"/>
  <c r="BJ249" i="2"/>
  <c r="BI249" i="2"/>
  <c r="BH249" i="2"/>
  <c r="BG249" i="2"/>
  <c r="U249" i="2"/>
  <c r="S249" i="2"/>
  <c r="Q249" i="2"/>
  <c r="BJ248" i="2"/>
  <c r="BI248" i="2"/>
  <c r="BH248" i="2"/>
  <c r="BG248" i="2"/>
  <c r="U248" i="2"/>
  <c r="S248" i="2"/>
  <c r="Q248" i="2"/>
  <c r="BJ247" i="2"/>
  <c r="BI247" i="2"/>
  <c r="BH247" i="2"/>
  <c r="BG247" i="2"/>
  <c r="U247" i="2"/>
  <c r="S247" i="2"/>
  <c r="Q247" i="2"/>
  <c r="BJ246" i="2"/>
  <c r="BI246" i="2"/>
  <c r="BH246" i="2"/>
  <c r="BG246" i="2"/>
  <c r="U246" i="2"/>
  <c r="S246" i="2"/>
  <c r="Q246" i="2"/>
  <c r="BJ245" i="2"/>
  <c r="BI245" i="2"/>
  <c r="BH245" i="2"/>
  <c r="BG245" i="2"/>
  <c r="U245" i="2"/>
  <c r="S245" i="2"/>
  <c r="Q245" i="2"/>
  <c r="BJ244" i="2"/>
  <c r="BI244" i="2"/>
  <c r="BH244" i="2"/>
  <c r="BG244" i="2"/>
  <c r="U244" i="2"/>
  <c r="S244" i="2"/>
  <c r="Q244" i="2"/>
  <c r="BJ243" i="2"/>
  <c r="BI243" i="2"/>
  <c r="BH243" i="2"/>
  <c r="BG243" i="2"/>
  <c r="U243" i="2"/>
  <c r="S243" i="2"/>
  <c r="Q243" i="2"/>
  <c r="BJ242" i="2"/>
  <c r="BI242" i="2"/>
  <c r="BH242" i="2"/>
  <c r="BG242" i="2"/>
  <c r="U242" i="2"/>
  <c r="S242" i="2"/>
  <c r="Q242" i="2"/>
  <c r="BJ241" i="2"/>
  <c r="BI241" i="2"/>
  <c r="BH241" i="2"/>
  <c r="BG241" i="2"/>
  <c r="U241" i="2"/>
  <c r="S241" i="2"/>
  <c r="Q241" i="2"/>
  <c r="BJ240" i="2"/>
  <c r="BI240" i="2"/>
  <c r="BH240" i="2"/>
  <c r="BG240" i="2"/>
  <c r="U240" i="2"/>
  <c r="S240" i="2"/>
  <c r="Q240" i="2"/>
  <c r="BJ239" i="2"/>
  <c r="BI239" i="2"/>
  <c r="BH239" i="2"/>
  <c r="BG239" i="2"/>
  <c r="U239" i="2"/>
  <c r="S239" i="2"/>
  <c r="Q239" i="2"/>
  <c r="BJ238" i="2"/>
  <c r="BI238" i="2"/>
  <c r="BH238" i="2"/>
  <c r="BG238" i="2"/>
  <c r="U238" i="2"/>
  <c r="S238" i="2"/>
  <c r="Q238" i="2"/>
  <c r="BJ237" i="2"/>
  <c r="BI237" i="2"/>
  <c r="BH237" i="2"/>
  <c r="BG237" i="2"/>
  <c r="U237" i="2"/>
  <c r="S237" i="2"/>
  <c r="Q237" i="2"/>
  <c r="BJ236" i="2"/>
  <c r="BI236" i="2"/>
  <c r="BH236" i="2"/>
  <c r="BG236" i="2"/>
  <c r="U236" i="2"/>
  <c r="S236" i="2"/>
  <c r="Q236" i="2"/>
  <c r="BJ235" i="2"/>
  <c r="BI235" i="2"/>
  <c r="BH235" i="2"/>
  <c r="BG235" i="2"/>
  <c r="U235" i="2"/>
  <c r="S235" i="2"/>
  <c r="Q235" i="2"/>
  <c r="BJ234" i="2"/>
  <c r="BI234" i="2"/>
  <c r="BH234" i="2"/>
  <c r="BG234" i="2"/>
  <c r="U234" i="2"/>
  <c r="S234" i="2"/>
  <c r="Q234" i="2"/>
  <c r="BJ233" i="2"/>
  <c r="BI233" i="2"/>
  <c r="BH233" i="2"/>
  <c r="BG233" i="2"/>
  <c r="U233" i="2"/>
  <c r="S233" i="2"/>
  <c r="Q233" i="2"/>
  <c r="BJ232" i="2"/>
  <c r="BI232" i="2"/>
  <c r="BH232" i="2"/>
  <c r="BG232" i="2"/>
  <c r="U232" i="2"/>
  <c r="S232" i="2"/>
  <c r="Q232" i="2"/>
  <c r="BJ231" i="2"/>
  <c r="BI231" i="2"/>
  <c r="BH231" i="2"/>
  <c r="BG231" i="2"/>
  <c r="U231" i="2"/>
  <c r="S231" i="2"/>
  <c r="Q231" i="2"/>
  <c r="BJ230" i="2"/>
  <c r="BI230" i="2"/>
  <c r="BH230" i="2"/>
  <c r="BG230" i="2"/>
  <c r="U230" i="2"/>
  <c r="S230" i="2"/>
  <c r="Q230" i="2"/>
  <c r="BJ229" i="2"/>
  <c r="BI229" i="2"/>
  <c r="BH229" i="2"/>
  <c r="BG229" i="2"/>
  <c r="U229" i="2"/>
  <c r="S229" i="2"/>
  <c r="Q229" i="2"/>
  <c r="BJ228" i="2"/>
  <c r="BI228" i="2"/>
  <c r="BH228" i="2"/>
  <c r="BG228" i="2"/>
  <c r="U228" i="2"/>
  <c r="S228" i="2"/>
  <c r="Q228" i="2"/>
  <c r="BJ227" i="2"/>
  <c r="BI227" i="2"/>
  <c r="BH227" i="2"/>
  <c r="BG227" i="2"/>
  <c r="U227" i="2"/>
  <c r="S227" i="2"/>
  <c r="Q227" i="2"/>
  <c r="BJ226" i="2"/>
  <c r="BI226" i="2"/>
  <c r="BH226" i="2"/>
  <c r="BG226" i="2"/>
  <c r="U226" i="2"/>
  <c r="S226" i="2"/>
  <c r="Q226" i="2"/>
  <c r="BJ225" i="2"/>
  <c r="BI225" i="2"/>
  <c r="BH225" i="2"/>
  <c r="BG225" i="2"/>
  <c r="U225" i="2"/>
  <c r="S225" i="2"/>
  <c r="Q225" i="2"/>
  <c r="BJ224" i="2"/>
  <c r="BI224" i="2"/>
  <c r="BH224" i="2"/>
  <c r="BG224" i="2"/>
  <c r="U224" i="2"/>
  <c r="S224" i="2"/>
  <c r="Q224" i="2"/>
  <c r="BJ223" i="2"/>
  <c r="BI223" i="2"/>
  <c r="BH223" i="2"/>
  <c r="BG223" i="2"/>
  <c r="U223" i="2"/>
  <c r="S223" i="2"/>
  <c r="Q223" i="2"/>
  <c r="BJ222" i="2"/>
  <c r="BI222" i="2"/>
  <c r="BH222" i="2"/>
  <c r="BG222" i="2"/>
  <c r="U222" i="2"/>
  <c r="S222" i="2"/>
  <c r="Q222" i="2"/>
  <c r="BJ221" i="2"/>
  <c r="BI221" i="2"/>
  <c r="BH221" i="2"/>
  <c r="BG221" i="2"/>
  <c r="U221" i="2"/>
  <c r="S221" i="2"/>
  <c r="Q221" i="2"/>
  <c r="BJ220" i="2"/>
  <c r="BI220" i="2"/>
  <c r="BH220" i="2"/>
  <c r="BG220" i="2"/>
  <c r="U220" i="2"/>
  <c r="S220" i="2"/>
  <c r="Q220" i="2"/>
  <c r="BJ219" i="2"/>
  <c r="BI219" i="2"/>
  <c r="BH219" i="2"/>
  <c r="BG219" i="2"/>
  <c r="U219" i="2"/>
  <c r="S219" i="2"/>
  <c r="Q219" i="2"/>
  <c r="BJ218" i="2"/>
  <c r="BI218" i="2"/>
  <c r="BH218" i="2"/>
  <c r="BG218" i="2"/>
  <c r="U218" i="2"/>
  <c r="S218" i="2"/>
  <c r="Q218" i="2"/>
  <c r="BJ217" i="2"/>
  <c r="BI217" i="2"/>
  <c r="BH217" i="2"/>
  <c r="BG217" i="2"/>
  <c r="U217" i="2"/>
  <c r="S217" i="2"/>
  <c r="Q217" i="2"/>
  <c r="BJ216" i="2"/>
  <c r="BI216" i="2"/>
  <c r="BH216" i="2"/>
  <c r="BG216" i="2"/>
  <c r="U216" i="2"/>
  <c r="S216" i="2"/>
  <c r="Q216" i="2"/>
  <c r="BJ215" i="2"/>
  <c r="BI215" i="2"/>
  <c r="BH215" i="2"/>
  <c r="BG215" i="2"/>
  <c r="U215" i="2"/>
  <c r="S215" i="2"/>
  <c r="Q215" i="2"/>
  <c r="BJ214" i="2"/>
  <c r="BI214" i="2"/>
  <c r="BH214" i="2"/>
  <c r="BG214" i="2"/>
  <c r="U214" i="2"/>
  <c r="S214" i="2"/>
  <c r="Q214" i="2"/>
  <c r="BJ213" i="2"/>
  <c r="BI213" i="2"/>
  <c r="BH213" i="2"/>
  <c r="BG213" i="2"/>
  <c r="U213" i="2"/>
  <c r="S213" i="2"/>
  <c r="Q213" i="2"/>
  <c r="BJ212" i="2"/>
  <c r="BI212" i="2"/>
  <c r="BH212" i="2"/>
  <c r="BG212" i="2"/>
  <c r="U212" i="2"/>
  <c r="S212" i="2"/>
  <c r="Q212" i="2"/>
  <c r="BJ211" i="2"/>
  <c r="BI211" i="2"/>
  <c r="BH211" i="2"/>
  <c r="BG211" i="2"/>
  <c r="U211" i="2"/>
  <c r="S211" i="2"/>
  <c r="Q211" i="2"/>
  <c r="BJ210" i="2"/>
  <c r="BI210" i="2"/>
  <c r="BH210" i="2"/>
  <c r="BG210" i="2"/>
  <c r="U210" i="2"/>
  <c r="S210" i="2"/>
  <c r="Q210" i="2"/>
  <c r="BJ209" i="2"/>
  <c r="BI209" i="2"/>
  <c r="BH209" i="2"/>
  <c r="BG209" i="2"/>
  <c r="U209" i="2"/>
  <c r="S209" i="2"/>
  <c r="Q209" i="2"/>
  <c r="BJ208" i="2"/>
  <c r="BI208" i="2"/>
  <c r="BH208" i="2"/>
  <c r="BG208" i="2"/>
  <c r="U208" i="2"/>
  <c r="S208" i="2"/>
  <c r="Q208" i="2"/>
  <c r="BJ207" i="2"/>
  <c r="BI207" i="2"/>
  <c r="BH207" i="2"/>
  <c r="BG207" i="2"/>
  <c r="U207" i="2"/>
  <c r="S207" i="2"/>
  <c r="Q207" i="2"/>
  <c r="BJ206" i="2"/>
  <c r="BI206" i="2"/>
  <c r="BH206" i="2"/>
  <c r="BG206" i="2"/>
  <c r="U206" i="2"/>
  <c r="S206" i="2"/>
  <c r="Q206" i="2"/>
  <c r="BJ205" i="2"/>
  <c r="BI205" i="2"/>
  <c r="BH205" i="2"/>
  <c r="BG205" i="2"/>
  <c r="U205" i="2"/>
  <c r="S205" i="2"/>
  <c r="Q205" i="2"/>
  <c r="BJ204" i="2"/>
  <c r="BI204" i="2"/>
  <c r="BH204" i="2"/>
  <c r="BG204" i="2"/>
  <c r="U204" i="2"/>
  <c r="S204" i="2"/>
  <c r="Q204" i="2"/>
  <c r="BJ203" i="2"/>
  <c r="BI203" i="2"/>
  <c r="BH203" i="2"/>
  <c r="BG203" i="2"/>
  <c r="U203" i="2"/>
  <c r="S203" i="2"/>
  <c r="Q203" i="2"/>
  <c r="BJ202" i="2"/>
  <c r="BI202" i="2"/>
  <c r="BH202" i="2"/>
  <c r="BG202" i="2"/>
  <c r="U202" i="2"/>
  <c r="S202" i="2"/>
  <c r="Q202" i="2"/>
  <c r="BJ201" i="2"/>
  <c r="BI201" i="2"/>
  <c r="BH201" i="2"/>
  <c r="BG201" i="2"/>
  <c r="U201" i="2"/>
  <c r="S201" i="2"/>
  <c r="Q201" i="2"/>
  <c r="BJ199" i="2"/>
  <c r="BI199" i="2"/>
  <c r="BH199" i="2"/>
  <c r="BG199" i="2"/>
  <c r="U199" i="2"/>
  <c r="S199" i="2"/>
  <c r="Q199" i="2"/>
  <c r="BJ198" i="2"/>
  <c r="BI198" i="2"/>
  <c r="BH198" i="2"/>
  <c r="BG198" i="2"/>
  <c r="U198" i="2"/>
  <c r="S198" i="2"/>
  <c r="Q198" i="2"/>
  <c r="BJ197" i="2"/>
  <c r="BI197" i="2"/>
  <c r="BH197" i="2"/>
  <c r="BG197" i="2"/>
  <c r="U197" i="2"/>
  <c r="S197" i="2"/>
  <c r="Q197" i="2"/>
  <c r="BJ196" i="2"/>
  <c r="BI196" i="2"/>
  <c r="BH196" i="2"/>
  <c r="BG196" i="2"/>
  <c r="U196" i="2"/>
  <c r="S196" i="2"/>
  <c r="Q196" i="2"/>
  <c r="BJ195" i="2"/>
  <c r="BI195" i="2"/>
  <c r="BH195" i="2"/>
  <c r="BG195" i="2"/>
  <c r="U195" i="2"/>
  <c r="S195" i="2"/>
  <c r="Q195" i="2"/>
  <c r="BJ194" i="2"/>
  <c r="BI194" i="2"/>
  <c r="BH194" i="2"/>
  <c r="BG194" i="2"/>
  <c r="U194" i="2"/>
  <c r="S194" i="2"/>
  <c r="Q194" i="2"/>
  <c r="BJ193" i="2"/>
  <c r="BI193" i="2"/>
  <c r="BH193" i="2"/>
  <c r="BG193" i="2"/>
  <c r="U193" i="2"/>
  <c r="S193" i="2"/>
  <c r="Q193" i="2"/>
  <c r="BJ192" i="2"/>
  <c r="BI192" i="2"/>
  <c r="BH192" i="2"/>
  <c r="BG192" i="2"/>
  <c r="U192" i="2"/>
  <c r="S192" i="2"/>
  <c r="Q192" i="2"/>
  <c r="BJ191" i="2"/>
  <c r="BI191" i="2"/>
  <c r="BH191" i="2"/>
  <c r="BG191" i="2"/>
  <c r="U191" i="2"/>
  <c r="S191" i="2"/>
  <c r="Q191" i="2"/>
  <c r="BJ190" i="2"/>
  <c r="BI190" i="2"/>
  <c r="BH190" i="2"/>
  <c r="BG190" i="2"/>
  <c r="U190" i="2"/>
  <c r="S190" i="2"/>
  <c r="Q190" i="2"/>
  <c r="BJ189" i="2"/>
  <c r="BI189" i="2"/>
  <c r="BH189" i="2"/>
  <c r="BG189" i="2"/>
  <c r="U189" i="2"/>
  <c r="S189" i="2"/>
  <c r="Q189" i="2"/>
  <c r="BJ188" i="2"/>
  <c r="BI188" i="2"/>
  <c r="BH188" i="2"/>
  <c r="BG188" i="2"/>
  <c r="U188" i="2"/>
  <c r="S188" i="2"/>
  <c r="Q188" i="2"/>
  <c r="BJ187" i="2"/>
  <c r="BI187" i="2"/>
  <c r="BH187" i="2"/>
  <c r="BG187" i="2"/>
  <c r="U187" i="2"/>
  <c r="S187" i="2"/>
  <c r="Q187" i="2"/>
  <c r="BJ186" i="2"/>
  <c r="BI186" i="2"/>
  <c r="BH186" i="2"/>
  <c r="BG186" i="2"/>
  <c r="U186" i="2"/>
  <c r="S186" i="2"/>
  <c r="Q186" i="2"/>
  <c r="BJ185" i="2"/>
  <c r="BI185" i="2"/>
  <c r="BH185" i="2"/>
  <c r="BG185" i="2"/>
  <c r="U185" i="2"/>
  <c r="S185" i="2"/>
  <c r="Q185" i="2"/>
  <c r="BJ184" i="2"/>
  <c r="BI184" i="2"/>
  <c r="BH184" i="2"/>
  <c r="BG184" i="2"/>
  <c r="U184" i="2"/>
  <c r="S184" i="2"/>
  <c r="Q184" i="2"/>
  <c r="BJ183" i="2"/>
  <c r="BI183" i="2"/>
  <c r="BH183" i="2"/>
  <c r="BG183" i="2"/>
  <c r="U183" i="2"/>
  <c r="S183" i="2"/>
  <c r="Q183" i="2"/>
  <c r="BJ182" i="2"/>
  <c r="BI182" i="2"/>
  <c r="BH182" i="2"/>
  <c r="BG182" i="2"/>
  <c r="U182" i="2"/>
  <c r="S182" i="2"/>
  <c r="Q182" i="2"/>
  <c r="BJ181" i="2"/>
  <c r="BI181" i="2"/>
  <c r="BH181" i="2"/>
  <c r="BG181" i="2"/>
  <c r="U181" i="2"/>
  <c r="S181" i="2"/>
  <c r="Q181" i="2"/>
  <c r="BJ180" i="2"/>
  <c r="BI180" i="2"/>
  <c r="BH180" i="2"/>
  <c r="BG180" i="2"/>
  <c r="U180" i="2"/>
  <c r="S180" i="2"/>
  <c r="Q180" i="2"/>
  <c r="BJ179" i="2"/>
  <c r="BI179" i="2"/>
  <c r="BH179" i="2"/>
  <c r="BG179" i="2"/>
  <c r="U179" i="2"/>
  <c r="S179" i="2"/>
  <c r="Q179" i="2"/>
  <c r="BJ178" i="2"/>
  <c r="BI178" i="2"/>
  <c r="BH178" i="2"/>
  <c r="BG178" i="2"/>
  <c r="U178" i="2"/>
  <c r="S178" i="2"/>
  <c r="Q178" i="2"/>
  <c r="BJ177" i="2"/>
  <c r="BI177" i="2"/>
  <c r="BH177" i="2"/>
  <c r="BG177" i="2"/>
  <c r="U177" i="2"/>
  <c r="S177" i="2"/>
  <c r="Q177" i="2"/>
  <c r="BJ176" i="2"/>
  <c r="BI176" i="2"/>
  <c r="BH176" i="2"/>
  <c r="BG176" i="2"/>
  <c r="U176" i="2"/>
  <c r="S176" i="2"/>
  <c r="Q176" i="2"/>
  <c r="BJ175" i="2"/>
  <c r="BI175" i="2"/>
  <c r="BH175" i="2"/>
  <c r="BG175" i="2"/>
  <c r="U175" i="2"/>
  <c r="S175" i="2"/>
  <c r="Q175" i="2"/>
  <c r="BJ174" i="2"/>
  <c r="BI174" i="2"/>
  <c r="BH174" i="2"/>
  <c r="BG174" i="2"/>
  <c r="U174" i="2"/>
  <c r="S174" i="2"/>
  <c r="Q174" i="2"/>
  <c r="BJ173" i="2"/>
  <c r="BI173" i="2"/>
  <c r="BH173" i="2"/>
  <c r="BG173" i="2"/>
  <c r="U173" i="2"/>
  <c r="S173" i="2"/>
  <c r="Q173" i="2"/>
  <c r="BJ172" i="2"/>
  <c r="BI172" i="2"/>
  <c r="BH172" i="2"/>
  <c r="BG172" i="2"/>
  <c r="U172" i="2"/>
  <c r="S172" i="2"/>
  <c r="Q172" i="2"/>
  <c r="BJ171" i="2"/>
  <c r="BI171" i="2"/>
  <c r="BH171" i="2"/>
  <c r="BG171" i="2"/>
  <c r="U171" i="2"/>
  <c r="S171" i="2"/>
  <c r="Q171" i="2"/>
  <c r="BJ170" i="2"/>
  <c r="BI170" i="2"/>
  <c r="BH170" i="2"/>
  <c r="BG170" i="2"/>
  <c r="U170" i="2"/>
  <c r="S170" i="2"/>
  <c r="Q170" i="2"/>
  <c r="BJ169" i="2"/>
  <c r="BI169" i="2"/>
  <c r="BH169" i="2"/>
  <c r="BG169" i="2"/>
  <c r="U169" i="2"/>
  <c r="S169" i="2"/>
  <c r="Q169" i="2"/>
  <c r="BJ168" i="2"/>
  <c r="BI168" i="2"/>
  <c r="BH168" i="2"/>
  <c r="BG168" i="2"/>
  <c r="U168" i="2"/>
  <c r="S168" i="2"/>
  <c r="Q168" i="2"/>
  <c r="BJ167" i="2"/>
  <c r="BI167" i="2"/>
  <c r="BH167" i="2"/>
  <c r="BG167" i="2"/>
  <c r="U167" i="2"/>
  <c r="S167" i="2"/>
  <c r="Q167" i="2"/>
  <c r="BJ166" i="2"/>
  <c r="BI166" i="2"/>
  <c r="BH166" i="2"/>
  <c r="BG166" i="2"/>
  <c r="U166" i="2"/>
  <c r="S166" i="2"/>
  <c r="Q166" i="2"/>
  <c r="BJ165" i="2"/>
  <c r="BI165" i="2"/>
  <c r="BH165" i="2"/>
  <c r="BG165" i="2"/>
  <c r="U165" i="2"/>
  <c r="S165" i="2"/>
  <c r="Q165" i="2"/>
  <c r="BJ164" i="2"/>
  <c r="BI164" i="2"/>
  <c r="BH164" i="2"/>
  <c r="BG164" i="2"/>
  <c r="U164" i="2"/>
  <c r="S164" i="2"/>
  <c r="Q164" i="2"/>
  <c r="BJ163" i="2"/>
  <c r="BI163" i="2"/>
  <c r="BH163" i="2"/>
  <c r="BG163" i="2"/>
  <c r="U163" i="2"/>
  <c r="S163" i="2"/>
  <c r="Q163" i="2"/>
  <c r="BJ162" i="2"/>
  <c r="BI162" i="2"/>
  <c r="BH162" i="2"/>
  <c r="BG162" i="2"/>
  <c r="U162" i="2"/>
  <c r="S162" i="2"/>
  <c r="Q162" i="2"/>
  <c r="BJ161" i="2"/>
  <c r="BI161" i="2"/>
  <c r="BH161" i="2"/>
  <c r="BG161" i="2"/>
  <c r="U161" i="2"/>
  <c r="S161" i="2"/>
  <c r="Q161" i="2"/>
  <c r="BJ160" i="2"/>
  <c r="BI160" i="2"/>
  <c r="BH160" i="2"/>
  <c r="BG160" i="2"/>
  <c r="U160" i="2"/>
  <c r="S160" i="2"/>
  <c r="Q160" i="2"/>
  <c r="BJ159" i="2"/>
  <c r="BI159" i="2"/>
  <c r="BH159" i="2"/>
  <c r="BG159" i="2"/>
  <c r="U159" i="2"/>
  <c r="S159" i="2"/>
  <c r="Q159" i="2"/>
  <c r="BJ158" i="2"/>
  <c r="BI158" i="2"/>
  <c r="BH158" i="2"/>
  <c r="BG158" i="2"/>
  <c r="U158" i="2"/>
  <c r="S158" i="2"/>
  <c r="Q158" i="2"/>
  <c r="BJ157" i="2"/>
  <c r="BI157" i="2"/>
  <c r="BH157" i="2"/>
  <c r="BG157" i="2"/>
  <c r="U157" i="2"/>
  <c r="S157" i="2"/>
  <c r="Q157" i="2"/>
  <c r="BJ156" i="2"/>
  <c r="BI156" i="2"/>
  <c r="BH156" i="2"/>
  <c r="BG156" i="2"/>
  <c r="U156" i="2"/>
  <c r="S156" i="2"/>
  <c r="Q156" i="2"/>
  <c r="BJ155" i="2"/>
  <c r="BI155" i="2"/>
  <c r="BH155" i="2"/>
  <c r="BG155" i="2"/>
  <c r="U155" i="2"/>
  <c r="S155" i="2"/>
  <c r="Q155" i="2"/>
  <c r="BJ154" i="2"/>
  <c r="BI154" i="2"/>
  <c r="BH154" i="2"/>
  <c r="BG154" i="2"/>
  <c r="U154" i="2"/>
  <c r="S154" i="2"/>
  <c r="Q154" i="2"/>
  <c r="BJ153" i="2"/>
  <c r="BI153" i="2"/>
  <c r="BH153" i="2"/>
  <c r="BG153" i="2"/>
  <c r="U153" i="2"/>
  <c r="S153" i="2"/>
  <c r="Q153" i="2"/>
  <c r="BJ152" i="2"/>
  <c r="BI152" i="2"/>
  <c r="BH152" i="2"/>
  <c r="BG152" i="2"/>
  <c r="U152" i="2"/>
  <c r="S152" i="2"/>
  <c r="Q152" i="2"/>
  <c r="BJ151" i="2"/>
  <c r="BI151" i="2"/>
  <c r="BH151" i="2"/>
  <c r="BG151" i="2"/>
  <c r="U151" i="2"/>
  <c r="S151" i="2"/>
  <c r="Q151" i="2"/>
  <c r="BJ150" i="2"/>
  <c r="BI150" i="2"/>
  <c r="BH150" i="2"/>
  <c r="BG150" i="2"/>
  <c r="U150" i="2"/>
  <c r="S150" i="2"/>
  <c r="Q150" i="2"/>
  <c r="BJ149" i="2"/>
  <c r="BI149" i="2"/>
  <c r="BH149" i="2"/>
  <c r="BG149" i="2"/>
  <c r="U149" i="2"/>
  <c r="S149" i="2"/>
  <c r="Q149" i="2"/>
  <c r="BJ148" i="2"/>
  <c r="BI148" i="2"/>
  <c r="BH148" i="2"/>
  <c r="BG148" i="2"/>
  <c r="U148" i="2"/>
  <c r="S148" i="2"/>
  <c r="Q148" i="2"/>
  <c r="BJ147" i="2"/>
  <c r="BI147" i="2"/>
  <c r="BH147" i="2"/>
  <c r="BG147" i="2"/>
  <c r="U147" i="2"/>
  <c r="S147" i="2"/>
  <c r="Q147" i="2"/>
  <c r="BJ146" i="2"/>
  <c r="BI146" i="2"/>
  <c r="BH146" i="2"/>
  <c r="BG146" i="2"/>
  <c r="U146" i="2"/>
  <c r="S146" i="2"/>
  <c r="Q146" i="2"/>
  <c r="BJ145" i="2"/>
  <c r="BI145" i="2"/>
  <c r="BH145" i="2"/>
  <c r="BG145" i="2"/>
  <c r="U145" i="2"/>
  <c r="S145" i="2"/>
  <c r="Q145" i="2"/>
  <c r="BJ144" i="2"/>
  <c r="BI144" i="2"/>
  <c r="BH144" i="2"/>
  <c r="BG144" i="2"/>
  <c r="U144" i="2"/>
  <c r="S144" i="2"/>
  <c r="Q144" i="2"/>
  <c r="BJ143" i="2"/>
  <c r="BI143" i="2"/>
  <c r="BH143" i="2"/>
  <c r="BG143" i="2"/>
  <c r="U143" i="2"/>
  <c r="S143" i="2"/>
  <c r="Q143" i="2"/>
  <c r="BJ142" i="2"/>
  <c r="BI142" i="2"/>
  <c r="BH142" i="2"/>
  <c r="BG142" i="2"/>
  <c r="U142" i="2"/>
  <c r="S142" i="2"/>
  <c r="Q142" i="2"/>
  <c r="BJ141" i="2"/>
  <c r="BI141" i="2"/>
  <c r="BH141" i="2"/>
  <c r="BG141" i="2"/>
  <c r="U141" i="2"/>
  <c r="S141" i="2"/>
  <c r="Q141" i="2"/>
  <c r="BJ140" i="2"/>
  <c r="BI140" i="2"/>
  <c r="BH140" i="2"/>
  <c r="BG140" i="2"/>
  <c r="U140" i="2"/>
  <c r="S140" i="2"/>
  <c r="Q140" i="2"/>
  <c r="BJ139" i="2"/>
  <c r="BI139" i="2"/>
  <c r="BH139" i="2"/>
  <c r="BG139" i="2"/>
  <c r="U139" i="2"/>
  <c r="S139" i="2"/>
  <c r="Q139" i="2"/>
  <c r="BJ138" i="2"/>
  <c r="BI138" i="2"/>
  <c r="BH138" i="2"/>
  <c r="BG138" i="2"/>
  <c r="U138" i="2"/>
  <c r="S138" i="2"/>
  <c r="Q138" i="2"/>
  <c r="BJ137" i="2"/>
  <c r="BI137" i="2"/>
  <c r="BH137" i="2"/>
  <c r="BG137" i="2"/>
  <c r="U137" i="2"/>
  <c r="S137" i="2"/>
  <c r="Q137" i="2"/>
  <c r="BJ136" i="2"/>
  <c r="BI136" i="2"/>
  <c r="BH136" i="2"/>
  <c r="BG136" i="2"/>
  <c r="U136" i="2"/>
  <c r="S136" i="2"/>
  <c r="Q136" i="2"/>
  <c r="BJ135" i="2"/>
  <c r="BI135" i="2"/>
  <c r="BH135" i="2"/>
  <c r="BG135" i="2"/>
  <c r="U135" i="2"/>
  <c r="S135" i="2"/>
  <c r="Q135" i="2"/>
  <c r="BJ134" i="2"/>
  <c r="BI134" i="2"/>
  <c r="BH134" i="2"/>
  <c r="BG134" i="2"/>
  <c r="U134" i="2"/>
  <c r="S134" i="2"/>
  <c r="Q134" i="2"/>
  <c r="BJ133" i="2"/>
  <c r="BI133" i="2"/>
  <c r="BH133" i="2"/>
  <c r="BG133" i="2"/>
  <c r="U133" i="2"/>
  <c r="S133" i="2"/>
  <c r="Q133" i="2"/>
  <c r="BJ132" i="2"/>
  <c r="BI132" i="2"/>
  <c r="BH132" i="2"/>
  <c r="BG132" i="2"/>
  <c r="U132" i="2"/>
  <c r="S132" i="2"/>
  <c r="Q132" i="2"/>
  <c r="BJ131" i="2"/>
  <c r="BI131" i="2"/>
  <c r="BH131" i="2"/>
  <c r="BG131" i="2"/>
  <c r="U131" i="2"/>
  <c r="S131" i="2"/>
  <c r="Q131" i="2"/>
  <c r="BJ130" i="2"/>
  <c r="BI130" i="2"/>
  <c r="BH130" i="2"/>
  <c r="BG130" i="2"/>
  <c r="U130" i="2"/>
  <c r="S130" i="2"/>
  <c r="Q130" i="2"/>
  <c r="BJ129" i="2"/>
  <c r="BI129" i="2"/>
  <c r="BH129" i="2"/>
  <c r="BG129" i="2"/>
  <c r="U129" i="2"/>
  <c r="S129" i="2"/>
  <c r="Q129" i="2"/>
  <c r="F121" i="2"/>
  <c r="E119" i="2"/>
  <c r="F89" i="2"/>
  <c r="E87" i="2"/>
  <c r="K24" i="2"/>
  <c r="E24" i="2"/>
  <c r="K92" i="2" s="1"/>
  <c r="K23" i="2"/>
  <c r="K21" i="2"/>
  <c r="E21" i="2"/>
  <c r="K123" i="2" s="1"/>
  <c r="K20" i="2"/>
  <c r="K18" i="2"/>
  <c r="E18" i="2"/>
  <c r="F124" i="2" s="1"/>
  <c r="K17" i="2"/>
  <c r="K15" i="2"/>
  <c r="E15" i="2"/>
  <c r="F123" i="2" s="1"/>
  <c r="K14" i="2"/>
  <c r="K12" i="2"/>
  <c r="K89" i="2" s="1"/>
  <c r="E7" i="2"/>
  <c r="E117" i="2" s="1"/>
  <c r="L90" i="1"/>
  <c r="AM90" i="1"/>
  <c r="AM89" i="1"/>
  <c r="L89" i="1"/>
  <c r="AM87" i="1"/>
  <c r="L87" i="1"/>
  <c r="L85" i="1"/>
  <c r="L84" i="1"/>
  <c r="K612" i="2"/>
  <c r="BL606" i="2"/>
  <c r="K595" i="2"/>
  <c r="BL572" i="2"/>
  <c r="K563" i="2"/>
  <c r="BL554" i="2"/>
  <c r="K544" i="2"/>
  <c r="K535" i="2"/>
  <c r="BL521" i="2"/>
  <c r="K472" i="2"/>
  <c r="K463" i="2"/>
  <c r="K430" i="2"/>
  <c r="K396" i="2"/>
  <c r="BL366" i="2"/>
  <c r="K356" i="2"/>
  <c r="BL335" i="2"/>
  <c r="BL303" i="2"/>
  <c r="K280" i="2"/>
  <c r="K248" i="2"/>
  <c r="K233" i="2"/>
  <c r="BL226" i="2"/>
  <c r="BL188" i="2"/>
  <c r="K167" i="2"/>
  <c r="BL153" i="2"/>
  <c r="K132" i="2"/>
  <c r="BL532" i="2"/>
  <c r="K521" i="2"/>
  <c r="BL505" i="2"/>
  <c r="K497" i="2"/>
  <c r="BL458" i="2"/>
  <c r="K445" i="2"/>
  <c r="K435" i="2"/>
  <c r="BL421" i="2"/>
  <c r="K411" i="2"/>
  <c r="K386" i="2"/>
  <c r="K346" i="2"/>
  <c r="K330" i="2"/>
  <c r="BL306" i="2"/>
  <c r="K267" i="2"/>
  <c r="K243" i="2"/>
  <c r="K215" i="2"/>
  <c r="K201" i="2"/>
  <c r="BL177" i="2"/>
  <c r="BL151" i="2"/>
  <c r="K138" i="2"/>
  <c r="BL597" i="2"/>
  <c r="K584" i="2"/>
  <c r="BL566" i="2"/>
  <c r="K554" i="2"/>
  <c r="BL550" i="2"/>
  <c r="BL541" i="2"/>
  <c r="BL531" i="2"/>
  <c r="BL523" i="2"/>
  <c r="K522" i="2"/>
  <c r="BL514" i="2"/>
  <c r="K511" i="2"/>
  <c r="BL496" i="2"/>
  <c r="BL492" i="2"/>
  <c r="BL489" i="2"/>
  <c r="K486" i="2"/>
  <c r="K482" i="2"/>
  <c r="BL479" i="2"/>
  <c r="BL478" i="2"/>
  <c r="BL476" i="2"/>
  <c r="BL472" i="2"/>
  <c r="K466" i="2"/>
  <c r="BL464" i="2"/>
  <c r="K462" i="2"/>
  <c r="K460" i="2"/>
  <c r="K452" i="2"/>
  <c r="K450" i="2"/>
  <c r="BL448" i="2"/>
  <c r="K440" i="2"/>
  <c r="BL433" i="2"/>
  <c r="BL429" i="2"/>
  <c r="K423" i="2"/>
  <c r="K418" i="2"/>
  <c r="BL412" i="2"/>
  <c r="BL408" i="2"/>
  <c r="K404" i="2"/>
  <c r="K399" i="2"/>
  <c r="BL395" i="2"/>
  <c r="BL391" i="2"/>
  <c r="BL387" i="2"/>
  <c r="BL380" i="2"/>
  <c r="BL371" i="2"/>
  <c r="K365" i="2"/>
  <c r="K358" i="2"/>
  <c r="BL355" i="2"/>
  <c r="K341" i="2"/>
  <c r="BL336" i="2"/>
  <c r="K331" i="2"/>
  <c r="K328" i="2"/>
  <c r="K324" i="2"/>
  <c r="BL313" i="2"/>
  <c r="BL307" i="2"/>
  <c r="K301" i="2"/>
  <c r="K292" i="2"/>
  <c r="BL281" i="2"/>
  <c r="BL275" i="2"/>
  <c r="K269" i="2"/>
  <c r="BL266" i="2"/>
  <c r="K260" i="2"/>
  <c r="K259" i="2"/>
  <c r="K257" i="2"/>
  <c r="K245" i="2"/>
  <c r="K240" i="2"/>
  <c r="BL231" i="2"/>
  <c r="K221" i="2"/>
  <c r="BL219" i="2"/>
  <c r="K214" i="2"/>
  <c r="BL204" i="2"/>
  <c r="BL193" i="2"/>
  <c r="K182" i="2"/>
  <c r="K179" i="2"/>
  <c r="K175" i="2"/>
  <c r="K170" i="2"/>
  <c r="BL162" i="2"/>
  <c r="BL157" i="2"/>
  <c r="BL134" i="2"/>
  <c r="K131" i="2"/>
  <c r="K617" i="2"/>
  <c r="K616" i="2"/>
  <c r="BL614" i="2"/>
  <c r="K614" i="2"/>
  <c r="BL610" i="2"/>
  <c r="K608" i="2"/>
  <c r="K606" i="2"/>
  <c r="BL603" i="2"/>
  <c r="BL600" i="2"/>
  <c r="BL596" i="2"/>
  <c r="K592" i="2"/>
  <c r="BL590" i="2"/>
  <c r="BL586" i="2"/>
  <c r="BL583" i="2"/>
  <c r="BL580" i="2"/>
  <c r="K578" i="2"/>
  <c r="K573" i="2"/>
  <c r="K571" i="2"/>
  <c r="K569" i="2"/>
  <c r="BL564" i="2"/>
  <c r="K562" i="2"/>
  <c r="BL557" i="2"/>
  <c r="BL552" i="2"/>
  <c r="K549" i="2"/>
  <c r="BL544" i="2"/>
  <c r="BL542" i="2"/>
  <c r="BL535" i="2"/>
  <c r="BL522" i="2"/>
  <c r="BL512" i="2"/>
  <c r="K508" i="2"/>
  <c r="K507" i="2"/>
  <c r="K498" i="2"/>
  <c r="K494" i="2"/>
  <c r="K485" i="2"/>
  <c r="K476" i="2"/>
  <c r="K455" i="2"/>
  <c r="K453" i="2"/>
  <c r="BL446" i="2"/>
  <c r="BL439" i="2"/>
  <c r="BL434" i="2"/>
  <c r="K420" i="2"/>
  <c r="BL416" i="2"/>
  <c r="K415" i="2"/>
  <c r="K395" i="2"/>
  <c r="BL389" i="2"/>
  <c r="K380" i="2"/>
  <c r="K373" i="2"/>
  <c r="K362" i="2"/>
  <c r="BL323" i="2"/>
  <c r="K319" i="2"/>
  <c r="K314" i="2"/>
  <c r="BL309" i="2"/>
  <c r="BL295" i="2"/>
  <c r="BL291" i="2"/>
  <c r="BL279" i="2"/>
  <c r="BL272" i="2"/>
  <c r="K256" i="2"/>
  <c r="K251" i="2"/>
  <c r="BL244" i="2"/>
  <c r="K231" i="2"/>
  <c r="BL223" i="2"/>
  <c r="BL216" i="2"/>
  <c r="K195" i="2"/>
  <c r="K189" i="2"/>
  <c r="BL181" i="2"/>
  <c r="K172" i="2"/>
  <c r="K153" i="2"/>
  <c r="K143" i="2"/>
  <c r="BL135" i="2"/>
  <c r="K531" i="2"/>
  <c r="K517" i="2"/>
  <c r="BL508" i="2"/>
  <c r="BL501" i="2"/>
  <c r="BL494" i="2"/>
  <c r="BL486" i="2"/>
  <c r="K479" i="2"/>
  <c r="BL473" i="2"/>
  <c r="BL453" i="2"/>
  <c r="BL444" i="2"/>
  <c r="K438" i="2"/>
  <c r="BL431" i="2"/>
  <c r="K413" i="2"/>
  <c r="K406" i="2"/>
  <c r="K390" i="2"/>
  <c r="K371" i="2"/>
  <c r="K366" i="2"/>
  <c r="K357" i="2"/>
  <c r="K353" i="2"/>
  <c r="K347" i="2"/>
  <c r="K339" i="2"/>
  <c r="K329" i="2"/>
  <c r="BL312" i="2"/>
  <c r="K303" i="2"/>
  <c r="K296" i="2"/>
  <c r="K288" i="2"/>
  <c r="K279" i="2"/>
  <c r="BL258" i="2"/>
  <c r="BL248" i="2"/>
  <c r="BL239" i="2"/>
  <c r="BL225" i="2"/>
  <c r="K203" i="2"/>
  <c r="BL197" i="2"/>
  <c r="BL183" i="2"/>
  <c r="BL175" i="2"/>
  <c r="BL171" i="2"/>
  <c r="K156" i="2"/>
  <c r="K139" i="2"/>
  <c r="BL155" i="3"/>
  <c r="BL145" i="3"/>
  <c r="BL166" i="3"/>
  <c r="BL160" i="3"/>
  <c r="BL131" i="3"/>
  <c r="K162" i="3"/>
  <c r="BL157" i="3"/>
  <c r="BL132" i="3"/>
  <c r="K136" i="3"/>
  <c r="BL134" i="3"/>
  <c r="BL138" i="3"/>
  <c r="K141" i="3"/>
  <c r="K124" i="3"/>
  <c r="K150" i="3"/>
  <c r="BL122" i="3"/>
  <c r="K135" i="3"/>
  <c r="BL608" i="2"/>
  <c r="K597" i="2"/>
  <c r="K577" i="2"/>
  <c r="BL562" i="2"/>
  <c r="BL543" i="2"/>
  <c r="BL525" i="2"/>
  <c r="K475" i="2"/>
  <c r="BL459" i="2"/>
  <c r="BL410" i="2"/>
  <c r="K392" i="2"/>
  <c r="BL363" i="2"/>
  <c r="BL353" i="2"/>
  <c r="K336" i="2"/>
  <c r="K316" i="2"/>
  <c r="K270" i="2"/>
  <c r="K246" i="2"/>
  <c r="BL212" i="2"/>
  <c r="K204" i="2"/>
  <c r="BL184" i="2"/>
  <c r="K155" i="2"/>
  <c r="K150" i="2"/>
  <c r="BL138" i="2"/>
  <c r="K537" i="2"/>
  <c r="K523" i="2"/>
  <c r="BL504" i="2"/>
  <c r="BL490" i="2"/>
  <c r="K447" i="2"/>
  <c r="BL428" i="2"/>
  <c r="BL418" i="2"/>
  <c r="K403" i="2"/>
  <c r="BL379" i="2"/>
  <c r="K344" i="2"/>
  <c r="BL318" i="2"/>
  <c r="K295" i="2"/>
  <c r="BL264" i="2"/>
  <c r="BL236" i="2"/>
  <c r="K213" i="2"/>
  <c r="K187" i="2"/>
  <c r="K157" i="2"/>
  <c r="BL143" i="2"/>
  <c r="BL132" i="2"/>
  <c r="BL599" i="2"/>
  <c r="BL592" i="2"/>
  <c r="BL579" i="2"/>
  <c r="BL573" i="2"/>
  <c r="BL560" i="2"/>
  <c r="BL549" i="2"/>
  <c r="BL536" i="2"/>
  <c r="BL403" i="2"/>
  <c r="K363" i="2"/>
  <c r="BL320" i="2"/>
  <c r="K312" i="2"/>
  <c r="BL288" i="2"/>
  <c r="BL276" i="2"/>
  <c r="BL254" i="2"/>
  <c r="K237" i="2"/>
  <c r="K222" i="2"/>
  <c r="K194" i="2"/>
  <c r="K171" i="2"/>
  <c r="BL136" i="2"/>
  <c r="BL524" i="2"/>
  <c r="K506" i="2"/>
  <c r="K499" i="2"/>
  <c r="BL481" i="2"/>
  <c r="K470" i="2"/>
  <c r="BL451" i="2"/>
  <c r="K436" i="2"/>
  <c r="K410" i="2"/>
  <c r="BL398" i="2"/>
  <c r="K360" i="2"/>
  <c r="K351" i="2"/>
  <c r="BL338" i="2"/>
  <c r="BL310" i="2"/>
  <c r="BL298" i="2"/>
  <c r="K283" i="2"/>
  <c r="K255" i="2"/>
  <c r="BL240" i="2"/>
  <c r="BL224" i="2"/>
  <c r="BL173" i="2"/>
  <c r="K140" i="2"/>
  <c r="K147" i="3"/>
  <c r="K163" i="3"/>
  <c r="BL135" i="3"/>
  <c r="K610" i="2"/>
  <c r="K601" i="2"/>
  <c r="BL585" i="2"/>
  <c r="BL568" i="2"/>
  <c r="K551" i="2"/>
  <c r="BL526" i="2"/>
  <c r="K492" i="2"/>
  <c r="BL467" i="2"/>
  <c r="BL455" i="2"/>
  <c r="K408" i="2"/>
  <c r="BL369" i="2"/>
  <c r="BL357" i="2"/>
  <c r="BL344" i="2"/>
  <c r="K333" i="2"/>
  <c r="BL314" i="2"/>
  <c r="K278" i="2"/>
  <c r="K252" i="2"/>
  <c r="BL229" i="2"/>
  <c r="K211" i="2"/>
  <c r="BL176" i="2"/>
  <c r="K154" i="2"/>
  <c r="K145" i="2"/>
  <c r="BL538" i="2"/>
  <c r="K528" i="2"/>
  <c r="K512" i="2"/>
  <c r="K481" i="2"/>
  <c r="BL449" i="2"/>
  <c r="K427" i="2"/>
  <c r="BL419" i="2"/>
  <c r="BL409" i="2"/>
  <c r="K388" i="2"/>
  <c r="K354" i="2"/>
  <c r="BL332" i="2"/>
  <c r="K311" i="2"/>
  <c r="K290" i="2"/>
  <c r="K263" i="2"/>
  <c r="BL234" i="2"/>
  <c r="BL198" i="2"/>
  <c r="BL165" i="2"/>
  <c r="K149" i="2"/>
  <c r="BL130" i="2"/>
  <c r="K603" i="2"/>
  <c r="BL588" i="2"/>
  <c r="K576" i="2"/>
  <c r="K561" i="2"/>
  <c r="BL551" i="2"/>
  <c r="BL540" i="2"/>
  <c r="BL529" i="2"/>
  <c r="K515" i="2"/>
  <c r="BL513" i="2"/>
  <c r="K503" i="2"/>
  <c r="BL497" i="2"/>
  <c r="K493" i="2"/>
  <c r="K490" i="2"/>
  <c r="K488" i="2"/>
  <c r="BL483" i="2"/>
  <c r="K480" i="2"/>
  <c r="K477" i="2"/>
  <c r="K473" i="2"/>
  <c r="K471" i="2"/>
  <c r="K465" i="2"/>
  <c r="BL463" i="2"/>
  <c r="K461" i="2"/>
  <c r="K456" i="2"/>
  <c r="K451" i="2"/>
  <c r="K449" i="2"/>
  <c r="K441" i="2"/>
  <c r="BL435" i="2"/>
  <c r="BL430" i="2"/>
  <c r="K428" i="2"/>
  <c r="K421" i="2"/>
  <c r="BL415" i="2"/>
  <c r="BL411" i="2"/>
  <c r="BL407" i="2"/>
  <c r="BL402" i="2"/>
  <c r="K397" i="2"/>
  <c r="K393" i="2"/>
  <c r="BL388" i="2"/>
  <c r="K385" i="2"/>
  <c r="K377" i="2"/>
  <c r="K375" i="2"/>
  <c r="K368" i="2"/>
  <c r="BL361" i="2"/>
  <c r="BL350" i="2"/>
  <c r="K345" i="2"/>
  <c r="K338" i="2"/>
  <c r="K332" i="2"/>
  <c r="BL326" i="2"/>
  <c r="BL322" i="2"/>
  <c r="K310" i="2"/>
  <c r="K294" i="2"/>
  <c r="BL284" i="2"/>
  <c r="BL274" i="2"/>
  <c r="K272" i="2"/>
  <c r="K262" i="2"/>
  <c r="K258" i="2"/>
  <c r="BL243" i="2"/>
  <c r="K238" i="2"/>
  <c r="BL220" i="2"/>
  <c r="K210" i="2"/>
  <c r="K188" i="2"/>
  <c r="K173" i="2"/>
  <c r="BL160" i="2"/>
  <c r="BL148" i="2"/>
  <c r="K136" i="2"/>
  <c r="K161" i="3"/>
  <c r="BL159" i="3"/>
  <c r="BL124" i="3"/>
  <c r="K159" i="3"/>
  <c r="BL123" i="3"/>
  <c r="BL143" i="3"/>
  <c r="K137" i="3"/>
  <c r="BL153" i="3"/>
  <c r="K133" i="3"/>
  <c r="BL613" i="2"/>
  <c r="K588" i="2"/>
  <c r="BL581" i="2"/>
  <c r="BL567" i="2"/>
  <c r="K555" i="2"/>
  <c r="K529" i="2"/>
  <c r="K510" i="2"/>
  <c r="BL466" i="2"/>
  <c r="BL450" i="2"/>
  <c r="K422" i="2"/>
  <c r="K379" i="2"/>
  <c r="BL368" i="2"/>
  <c r="BL352" i="2"/>
  <c r="BL334" i="2"/>
  <c r="BL300" i="2"/>
  <c r="K276" i="2"/>
  <c r="BL237" i="2"/>
  <c r="K209" i="2"/>
  <c r="BL186" i="2"/>
  <c r="K166" i="2"/>
  <c r="BL141" i="2"/>
  <c r="BL533" i="2"/>
  <c r="K527" i="2"/>
  <c r="BL516" i="2"/>
  <c r="K502" i="2"/>
  <c r="BL474" i="2"/>
  <c r="BL436" i="2"/>
  <c r="BL422" i="2"/>
  <c r="K394" i="2"/>
  <c r="K374" i="2"/>
  <c r="K361" i="2"/>
  <c r="BL339" i="2"/>
  <c r="BL297" i="2"/>
  <c r="BL270" i="2"/>
  <c r="BL251" i="2"/>
  <c r="K217" i="2"/>
  <c r="K197" i="2"/>
  <c r="BL178" i="2"/>
  <c r="BL140" i="2"/>
  <c r="BL602" i="2"/>
  <c r="K593" i="2"/>
  <c r="BL577" i="2"/>
  <c r="K564" i="2"/>
  <c r="K553" i="2"/>
  <c r="K545" i="2"/>
  <c r="BL528" i="2"/>
  <c r="BL385" i="2"/>
  <c r="BL316" i="2"/>
  <c r="BL304" i="2"/>
  <c r="K284" i="2"/>
  <c r="BL235" i="2"/>
  <c r="K205" i="2"/>
  <c r="BL167" i="2"/>
  <c r="K142" i="2"/>
  <c r="K518" i="2"/>
  <c r="K500" i="2"/>
  <c r="BL482" i="2"/>
  <c r="K457" i="2"/>
  <c r="BL423" i="2"/>
  <c r="BL399" i="2"/>
  <c r="K359" i="2"/>
  <c r="BL341" i="2"/>
  <c r="K307" i="2"/>
  <c r="BL280" i="2"/>
  <c r="K247" i="2"/>
  <c r="K207" i="2"/>
  <c r="BL182" i="2"/>
  <c r="BL163" i="2"/>
  <c r="BL158" i="3"/>
  <c r="BL140" i="3"/>
  <c r="K140" i="3"/>
  <c r="K121" i="3"/>
  <c r="K120" i="3"/>
  <c r="BL141" i="3"/>
  <c r="K607" i="2"/>
  <c r="BL598" i="2"/>
  <c r="K589" i="2"/>
  <c r="BL465" i="2"/>
  <c r="K443" i="2"/>
  <c r="K417" i="2"/>
  <c r="BL401" i="2"/>
  <c r="BL374" i="2"/>
  <c r="BL360" i="2"/>
  <c r="BL354" i="2"/>
  <c r="BL343" i="2"/>
  <c r="BL331" i="2"/>
  <c r="K315" i="2"/>
  <c r="BL290" i="2"/>
  <c r="BL277" i="2"/>
  <c r="K235" i="2"/>
  <c r="K220" i="2"/>
  <c r="BL207" i="2"/>
  <c r="BL187" i="2"/>
  <c r="K163" i="2"/>
  <c r="K148" i="2"/>
  <c r="K513" i="2"/>
  <c r="BL484" i="2"/>
  <c r="BL461" i="2"/>
  <c r="BL442" i="2"/>
  <c r="K425" i="2"/>
  <c r="BL404" i="2"/>
  <c r="BL377" i="2"/>
  <c r="BL356" i="2"/>
  <c r="BL345" i="2"/>
  <c r="K337" i="2"/>
  <c r="K317" i="2"/>
  <c r="K297" i="2"/>
  <c r="BL285" i="2"/>
  <c r="BL269" i="2"/>
  <c r="BL245" i="2"/>
  <c r="BL210" i="2"/>
  <c r="BL190" i="2"/>
  <c r="K162" i="2"/>
  <c r="K133" i="2"/>
  <c r="K130" i="3"/>
  <c r="BL163" i="3"/>
  <c r="K166" i="3"/>
  <c r="BL152" i="3"/>
  <c r="BL121" i="3"/>
  <c r="BL144" i="3"/>
  <c r="BL139" i="3"/>
  <c r="K138" i="3"/>
  <c r="BL136" i="3"/>
  <c r="K613" i="2"/>
  <c r="BL587" i="2"/>
  <c r="K565" i="2"/>
  <c r="BL558" i="2"/>
  <c r="K536" i="2"/>
  <c r="K505" i="2"/>
  <c r="K464" i="2"/>
  <c r="K448" i="2"/>
  <c r="K412" i="2"/>
  <c r="BL376" i="2"/>
  <c r="BL359" i="2"/>
  <c r="BL347" i="2"/>
  <c r="K334" i="2"/>
  <c r="K293" i="2"/>
  <c r="BL257" i="2"/>
  <c r="BL228" i="2"/>
  <c r="BL215" i="2"/>
  <c r="K191" i="2"/>
  <c r="K161" i="2"/>
  <c r="K424" i="2"/>
  <c r="BL413" i="2"/>
  <c r="BL390" i="2"/>
  <c r="K348" i="2"/>
  <c r="BL328" i="2"/>
  <c r="K277" i="2"/>
  <c r="BL259" i="2"/>
  <c r="K223" i="2"/>
  <c r="BL208" i="2"/>
  <c r="K193" i="2"/>
  <c r="K169" i="2"/>
  <c r="BL155" i="2"/>
  <c r="BL595" i="2"/>
  <c r="K586" i="2"/>
  <c r="K575" i="2"/>
  <c r="BL559" i="2"/>
  <c r="K546" i="2"/>
  <c r="BL537" i="2"/>
  <c r="K524" i="2"/>
  <c r="BL394" i="2"/>
  <c r="K342" i="2"/>
  <c r="BL317" i="2"/>
  <c r="BL311" i="2"/>
  <c r="BL283" i="2"/>
  <c r="BL260" i="2"/>
  <c r="K249" i="2"/>
  <c r="K228" i="2"/>
  <c r="K202" i="2"/>
  <c r="K178" i="2"/>
  <c r="K147" i="2"/>
  <c r="BL139" i="2"/>
  <c r="BL520" i="2"/>
  <c r="BL509" i="2"/>
  <c r="K501" i="2"/>
  <c r="K487" i="2"/>
  <c r="BL469" i="2"/>
  <c r="BL443" i="2"/>
  <c r="K429" i="2"/>
  <c r="BL405" i="2"/>
  <c r="BL370" i="2"/>
  <c r="K343" i="2"/>
  <c r="K306" i="2"/>
  <c r="K289" i="2"/>
  <c r="K273" i="2"/>
  <c r="BL249" i="2"/>
  <c r="K230" i="2"/>
  <c r="BL202" i="2"/>
  <c r="BL180" i="2"/>
  <c r="BL166" i="2"/>
  <c r="BL147" i="2"/>
  <c r="K148" i="3"/>
  <c r="K156" i="3"/>
  <c r="K122" i="3"/>
  <c r="K149" i="3"/>
  <c r="K127" i="3"/>
  <c r="K128" i="3"/>
  <c r="BL148" i="3"/>
  <c r="BL128" i="3"/>
  <c r="K143" i="3"/>
  <c r="K154" i="3"/>
  <c r="K405" i="2"/>
  <c r="BL396" i="2"/>
  <c r="BL392" i="2"/>
  <c r="BL383" i="2"/>
  <c r="K376" i="2"/>
  <c r="BL373" i="2"/>
  <c r="K370" i="2"/>
  <c r="BL362" i="2"/>
  <c r="BL346" i="2"/>
  <c r="BL337" i="2"/>
  <c r="BL329" i="2"/>
  <c r="BL327" i="2"/>
  <c r="K325" i="2"/>
  <c r="K321" i="2"/>
  <c r="K309" i="2"/>
  <c r="K300" i="2"/>
  <c r="K285" i="2"/>
  <c r="BL278" i="2"/>
  <c r="BL273" i="2"/>
  <c r="BL267" i="2"/>
  <c r="BL261" i="2"/>
  <c r="BL242" i="2"/>
  <c r="BL227" i="2"/>
  <c r="BL217" i="2"/>
  <c r="BL205" i="2"/>
  <c r="K184" i="2"/>
  <c r="K177" i="2"/>
  <c r="BL159" i="2"/>
  <c r="K144" i="2"/>
  <c r="K611" i="2"/>
  <c r="BL605" i="2"/>
  <c r="K599" i="2"/>
  <c r="BL593" i="2"/>
  <c r="K587" i="2"/>
  <c r="K581" i="2"/>
  <c r="BL575" i="2"/>
  <c r="K568" i="2"/>
  <c r="BL561" i="2"/>
  <c r="BL553" i="2"/>
  <c r="BL545" i="2"/>
  <c r="K539" i="2"/>
  <c r="K520" i="2"/>
  <c r="BL506" i="2"/>
  <c r="BL491" i="2"/>
  <c r="BL471" i="2"/>
  <c r="K454" i="2"/>
  <c r="BL440" i="2"/>
  <c r="BL424" i="2"/>
  <c r="K398" i="2"/>
  <c r="BL384" i="2"/>
  <c r="BL367" i="2"/>
  <c r="BL325" i="2"/>
  <c r="K298" i="2"/>
  <c r="K287" i="2"/>
  <c r="K264" i="2"/>
  <c r="BL252" i="2"/>
  <c r="BL238" i="2"/>
  <c r="K229" i="2"/>
  <c r="BL201" i="2"/>
  <c r="K190" i="2"/>
  <c r="BL170" i="2"/>
  <c r="BL144" i="2"/>
  <c r="K134" i="2"/>
  <c r="K532" i="2"/>
  <c r="K516" i="2"/>
  <c r="BL502" i="2"/>
  <c r="BL498" i="2"/>
  <c r="K483" i="2"/>
  <c r="K467" i="2"/>
  <c r="K446" i="2"/>
  <c r="K437" i="2"/>
  <c r="K414" i="2"/>
  <c r="K401" i="2"/>
  <c r="K369" i="2"/>
  <c r="K355" i="2"/>
  <c r="K340" i="2"/>
  <c r="K326" i="2"/>
  <c r="K302" i="2"/>
  <c r="K142" i="3"/>
  <c r="BL149" i="3"/>
  <c r="BL164" i="3"/>
  <c r="BL142" i="3"/>
  <c r="K146" i="3"/>
  <c r="K155" i="3"/>
  <c r="BL126" i="3"/>
  <c r="K151" i="3"/>
  <c r="BL611" i="2"/>
  <c r="K605" i="2"/>
  <c r="BL584" i="2"/>
  <c r="BL571" i="2"/>
  <c r="K559" i="2"/>
  <c r="K548" i="2"/>
  <c r="K538" i="2"/>
  <c r="BL517" i="2"/>
  <c r="BL488" i="2"/>
  <c r="K469" i="2"/>
  <c r="K442" i="2"/>
  <c r="BL397" i="2"/>
  <c r="BL375" i="2"/>
  <c r="BL351" i="2"/>
  <c r="K320" i="2"/>
  <c r="K261" i="2"/>
  <c r="K241" i="2"/>
  <c r="K227" i="2"/>
  <c r="BL510" i="2"/>
  <c r="BL495" i="2"/>
  <c r="K478" i="2"/>
  <c r="BL441" i="2"/>
  <c r="BL420" i="2"/>
  <c r="BL406" i="2"/>
  <c r="K382" i="2"/>
  <c r="BL349" i="2"/>
  <c r="K323" i="2"/>
  <c r="K299" i="2"/>
  <c r="K268" i="2"/>
  <c r="K253" i="2"/>
  <c r="K225" i="2"/>
  <c r="K212" i="2"/>
  <c r="BL191" i="2"/>
  <c r="BL161" i="2"/>
  <c r="BL146" i="2"/>
  <c r="BL129" i="2"/>
  <c r="K594" i="2"/>
  <c r="K580" i="2"/>
  <c r="K570" i="2"/>
  <c r="K556" i="2"/>
  <c r="BL548" i="2"/>
  <c r="BL534" i="2"/>
  <c r="K525" i="2"/>
  <c r="BL218" i="2"/>
  <c r="K151" i="2"/>
  <c r="K141" i="2"/>
  <c r="AS94" i="1"/>
  <c r="BL480" i="2"/>
  <c r="K458" i="2"/>
  <c r="K433" i="2"/>
  <c r="K409" i="2"/>
  <c r="K387" i="2"/>
  <c r="BL365" i="2"/>
  <c r="BL348" i="2"/>
  <c r="BL330" i="2"/>
  <c r="BL305" i="2"/>
  <c r="K291" i="2"/>
  <c r="BL263" i="2"/>
  <c r="K242" i="2"/>
  <c r="BL213" i="2"/>
  <c r="K199" i="2"/>
  <c r="K185" i="2"/>
  <c r="BL154" i="2"/>
  <c r="BL131" i="2"/>
  <c r="K164" i="3"/>
  <c r="K126" i="3"/>
  <c r="BL146" i="3"/>
  <c r="BL150" i="3"/>
  <c r="BL156" i="3"/>
  <c r="K132" i="3"/>
  <c r="K139" i="3"/>
  <c r="K131" i="3"/>
  <c r="K609" i="2"/>
  <c r="K602" i="2"/>
  <c r="K590" i="2"/>
  <c r="K582" i="2"/>
  <c r="BL569" i="2"/>
  <c r="BL556" i="2"/>
  <c r="K547" i="2"/>
  <c r="K542" i="2"/>
  <c r="BL507" i="2"/>
  <c r="K484" i="2"/>
  <c r="BL462" i="2"/>
  <c r="BL437" i="2"/>
  <c r="BL414" i="2"/>
  <c r="BL378" i="2"/>
  <c r="K372" i="2"/>
  <c r="BL358" i="2"/>
  <c r="K350" i="2"/>
  <c r="BL340" i="2"/>
  <c r="BL324" i="2"/>
  <c r="BL302" i="2"/>
  <c r="BL289" i="2"/>
  <c r="BL268" i="2"/>
  <c r="BL247" i="2"/>
  <c r="K232" i="2"/>
  <c r="BL221" i="2"/>
  <c r="K208" i="2"/>
  <c r="BL199" i="2"/>
  <c r="BL169" i="2"/>
  <c r="K160" i="2"/>
  <c r="BL152" i="2"/>
  <c r="BL137" i="2"/>
  <c r="K530" i="2"/>
  <c r="BL518" i="2"/>
  <c r="BL503" i="2"/>
  <c r="BL493" i="2"/>
  <c r="BL454" i="2"/>
  <c r="K431" i="2"/>
  <c r="K416" i="2"/>
  <c r="BL393" i="2"/>
  <c r="K384" i="2"/>
  <c r="BL372" i="2"/>
  <c r="BL342" i="2"/>
  <c r="BL321" i="2"/>
  <c r="K308" i="2"/>
  <c r="K281" i="2"/>
  <c r="K275" i="2"/>
  <c r="BL256" i="2"/>
  <c r="BL233" i="2"/>
  <c r="BL214" i="2"/>
  <c r="BL195" i="2"/>
  <c r="BL179" i="2"/>
  <c r="BL168" i="2"/>
  <c r="K158" i="2"/>
  <c r="BL145" i="2"/>
  <c r="K604" i="2"/>
  <c r="K596" i="2"/>
  <c r="BL591" i="2"/>
  <c r="BL578" i="2"/>
  <c r="K567" i="2"/>
  <c r="K558" i="2"/>
  <c r="K552" i="2"/>
  <c r="BL547" i="2"/>
  <c r="BL539" i="2"/>
  <c r="BL530" i="2"/>
  <c r="K391" i="2"/>
  <c r="K305" i="2"/>
  <c r="BL253" i="2"/>
  <c r="K206" i="2"/>
  <c r="K183" i="2"/>
  <c r="BL150" i="2"/>
  <c r="K540" i="2"/>
  <c r="K504" i="2"/>
  <c r="K489" i="2"/>
  <c r="K474" i="2"/>
  <c r="BL445" i="2"/>
  <c r="K432" i="2"/>
  <c r="K389" i="2"/>
  <c r="K352" i="2"/>
  <c r="BL319" i="2"/>
  <c r="BL299" i="2"/>
  <c r="K271" i="2"/>
  <c r="K236" i="2"/>
  <c r="BL196" i="2"/>
  <c r="K164" i="2"/>
  <c r="K130" i="2"/>
  <c r="BL162" i="3"/>
  <c r="BL137" i="3"/>
  <c r="BL130" i="3"/>
  <c r="BL127" i="3"/>
  <c r="K145" i="3"/>
  <c r="K600" i="2"/>
  <c r="K583" i="2"/>
  <c r="K566" i="2"/>
  <c r="K557" i="2"/>
  <c r="BL527" i="2"/>
  <c r="K495" i="2"/>
  <c r="BL470" i="2"/>
  <c r="BL456" i="2"/>
  <c r="BL425" i="2"/>
  <c r="BL382" i="2"/>
  <c r="K367" i="2"/>
  <c r="K349" i="2"/>
  <c r="K327" i="2"/>
  <c r="BL296" i="2"/>
  <c r="BL271" i="2"/>
  <c r="BL230" i="2"/>
  <c r="BL222" i="2"/>
  <c r="BL194" i="2"/>
  <c r="BL172" i="2"/>
  <c r="BL156" i="2"/>
  <c r="BL142" i="2"/>
  <c r="K250" i="2"/>
  <c r="BL241" i="2"/>
  <c r="K239" i="2"/>
  <c r="K226" i="2"/>
  <c r="K218" i="2"/>
  <c r="BL211" i="2"/>
  <c r="BL209" i="2"/>
  <c r="BL203" i="2"/>
  <c r="BL192" i="2"/>
  <c r="K186" i="2"/>
  <c r="K180" i="2"/>
  <c r="K174" i="2"/>
  <c r="K168" i="2"/>
  <c r="BL164" i="2"/>
  <c r="BL158" i="2"/>
  <c r="K152" i="2"/>
  <c r="BL133" i="2"/>
  <c r="BL617" i="2"/>
  <c r="BL616" i="2"/>
  <c r="BL615" i="2"/>
  <c r="K615" i="2"/>
  <c r="BL612" i="2"/>
  <c r="BL609" i="2"/>
  <c r="BL607" i="2"/>
  <c r="BL604" i="2"/>
  <c r="BL601" i="2"/>
  <c r="K598" i="2"/>
  <c r="BL594" i="2"/>
  <c r="K591" i="2"/>
  <c r="BL589" i="2"/>
  <c r="K585" i="2"/>
  <c r="BL582" i="2"/>
  <c r="K579" i="2"/>
  <c r="BL576" i="2"/>
  <c r="K572" i="2"/>
  <c r="BL570" i="2"/>
  <c r="BL565" i="2"/>
  <c r="BL563" i="2"/>
  <c r="K560" i="2"/>
  <c r="BL555" i="2"/>
  <c r="K550" i="2"/>
  <c r="BL546" i="2"/>
  <c r="K543" i="2"/>
  <c r="K541" i="2"/>
  <c r="K533" i="2"/>
  <c r="K514" i="2"/>
  <c r="K509" i="2"/>
  <c r="BL499" i="2"/>
  <c r="K496" i="2"/>
  <c r="BL487" i="2"/>
  <c r="BL477" i="2"/>
  <c r="K459" i="2"/>
  <c r="BL457" i="2"/>
  <c r="BL452" i="2"/>
  <c r="K444" i="2"/>
  <c r="BL438" i="2"/>
  <c r="BL432" i="2"/>
  <c r="K419" i="2"/>
  <c r="BL417" i="2"/>
  <c r="K402" i="2"/>
  <c r="BL386" i="2"/>
  <c r="K383" i="2"/>
  <c r="K378" i="2"/>
  <c r="K335" i="2"/>
  <c r="BL333" i="2"/>
  <c r="K322" i="2"/>
  <c r="BL315" i="2"/>
  <c r="K313" i="2"/>
  <c r="BL308" i="2"/>
  <c r="BL294" i="2"/>
  <c r="BL293" i="2"/>
  <c r="K282" i="2"/>
  <c r="K274" i="2"/>
  <c r="K266" i="2"/>
  <c r="BL255" i="2"/>
  <c r="BL250" i="2"/>
  <c r="BL246" i="2"/>
  <c r="BL232" i="2"/>
  <c r="K224" i="2"/>
  <c r="K219" i="2"/>
  <c r="K196" i="2"/>
  <c r="K192" i="2"/>
  <c r="BL185" i="2"/>
  <c r="K176" i="2"/>
  <c r="K159" i="2"/>
  <c r="K146" i="2"/>
  <c r="K137" i="2"/>
  <c r="K129" i="2"/>
  <c r="K534" i="2"/>
  <c r="K526" i="2"/>
  <c r="BL515" i="2"/>
  <c r="BL511" i="2"/>
  <c r="BL500" i="2"/>
  <c r="K491" i="2"/>
  <c r="BL485" i="2"/>
  <c r="BL475" i="2"/>
  <c r="BL460" i="2"/>
  <c r="BL447" i="2"/>
  <c r="K439" i="2"/>
  <c r="K434" i="2"/>
  <c r="BL427" i="2"/>
  <c r="K407" i="2"/>
  <c r="K318" i="2"/>
  <c r="K304" i="2"/>
  <c r="BL301" i="2"/>
  <c r="BL292" i="2"/>
  <c r="BL287" i="2"/>
  <c r="BL282" i="2"/>
  <c r="BL262" i="2"/>
  <c r="K254" i="2"/>
  <c r="K244" i="2"/>
  <c r="K234" i="2"/>
  <c r="K216" i="2"/>
  <c r="BL206" i="2"/>
  <c r="K198" i="2"/>
  <c r="BL189" i="2"/>
  <c r="K181" i="2"/>
  <c r="BL174" i="2"/>
  <c r="K165" i="2"/>
  <c r="BL149" i="2"/>
  <c r="K135" i="2"/>
  <c r="K152" i="3"/>
  <c r="BL120" i="3"/>
  <c r="BL165" i="3"/>
  <c r="K153" i="3"/>
  <c r="BL133" i="3"/>
  <c r="K165" i="3"/>
  <c r="BL161" i="3"/>
  <c r="BL151" i="3"/>
  <c r="K134" i="3"/>
  <c r="K144" i="3"/>
  <c r="K123" i="3"/>
  <c r="K157" i="3"/>
  <c r="BL154" i="3"/>
  <c r="BL129" i="3"/>
  <c r="K129" i="3"/>
  <c r="K160" i="3"/>
  <c r="BL147" i="3"/>
  <c r="K158" i="3"/>
  <c r="K34" i="2" l="1"/>
  <c r="AW95" i="1" s="1"/>
  <c r="F35" i="2"/>
  <c r="BB95" i="1" s="1"/>
  <c r="F36" i="2"/>
  <c r="BC95" i="1" s="1"/>
  <c r="F34" i="2"/>
  <c r="BA95" i="1" s="1"/>
  <c r="F37" i="2"/>
  <c r="BD95" i="1" s="1"/>
  <c r="Q200" i="2"/>
  <c r="U574" i="2"/>
  <c r="BL519" i="2"/>
  <c r="K519" i="2" s="1"/>
  <c r="K106" i="2" s="1"/>
  <c r="BL381" i="2"/>
  <c r="K381" i="2" s="1"/>
  <c r="K102" i="2" s="1"/>
  <c r="BL574" i="2"/>
  <c r="K574" i="2" s="1"/>
  <c r="K107" i="2" s="1"/>
  <c r="Q286" i="2"/>
  <c r="Q265" i="2" s="1"/>
  <c r="S574" i="2"/>
  <c r="S519" i="2"/>
  <c r="S468" i="2" s="1"/>
  <c r="S426" i="2" s="1"/>
  <c r="S400" i="2" s="1"/>
  <c r="S200" i="2"/>
  <c r="Q381" i="2"/>
  <c r="BL200" i="2"/>
  <c r="K200" i="2" s="1"/>
  <c r="K98" i="2" s="1"/>
  <c r="U519" i="2"/>
  <c r="U468" i="2" s="1"/>
  <c r="U426" i="2" s="1"/>
  <c r="U400" i="2" s="1"/>
  <c r="U200" i="2"/>
  <c r="Q519" i="2"/>
  <c r="Q468" i="2" s="1"/>
  <c r="Q426" i="2" s="1"/>
  <c r="Q400" i="2" s="1"/>
  <c r="S286" i="2"/>
  <c r="S265" i="2" s="1"/>
  <c r="Q574" i="2"/>
  <c r="Q125" i="3"/>
  <c r="Q119" i="3"/>
  <c r="Q118" i="3" s="1"/>
  <c r="AU96" i="1" s="1"/>
  <c r="U286" i="2"/>
  <c r="U265" i="2" s="1"/>
  <c r="U381" i="2"/>
  <c r="BL125" i="3"/>
  <c r="K125" i="3" s="1"/>
  <c r="K98" i="3" s="1"/>
  <c r="S125" i="3"/>
  <c r="S119" i="3" s="1"/>
  <c r="S118" i="3" s="1"/>
  <c r="BL286" i="2"/>
  <c r="BL265" i="2" s="1"/>
  <c r="K265" i="2" s="1"/>
  <c r="K99" i="2" s="1"/>
  <c r="S381" i="2"/>
  <c r="U125" i="3"/>
  <c r="U119" i="3"/>
  <c r="U118" i="3" s="1"/>
  <c r="K89" i="3"/>
  <c r="F115" i="3"/>
  <c r="BF138" i="3"/>
  <c r="BF148" i="3"/>
  <c r="F114" i="3"/>
  <c r="BF121" i="3"/>
  <c r="BF143" i="3"/>
  <c r="K115" i="3"/>
  <c r="BF133" i="3"/>
  <c r="BF157" i="3"/>
  <c r="BF123" i="3"/>
  <c r="BF134" i="3"/>
  <c r="BF140" i="3"/>
  <c r="BF155" i="3"/>
  <c r="BF156" i="3"/>
  <c r="BF160" i="3"/>
  <c r="BF120" i="3"/>
  <c r="BF126" i="3"/>
  <c r="BF128" i="3"/>
  <c r="BF129" i="3"/>
  <c r="BF131" i="3"/>
  <c r="BF136" i="3"/>
  <c r="BF142" i="3"/>
  <c r="BF144" i="3"/>
  <c r="E85" i="3"/>
  <c r="K91" i="3"/>
  <c r="BF130" i="3"/>
  <c r="BF135" i="3"/>
  <c r="BF141" i="3"/>
  <c r="BF147" i="3"/>
  <c r="BF127" i="3"/>
  <c r="BF132" i="3"/>
  <c r="BF152" i="3"/>
  <c r="BF153" i="3"/>
  <c r="BF122" i="3"/>
  <c r="BF145" i="3"/>
  <c r="BF150" i="3"/>
  <c r="BF154" i="3"/>
  <c r="BF159" i="3"/>
  <c r="BF162" i="3"/>
  <c r="BF165" i="3"/>
  <c r="BF139" i="3"/>
  <c r="BF146" i="3"/>
  <c r="BF151" i="3"/>
  <c r="BF158" i="3"/>
  <c r="BF164" i="3"/>
  <c r="BF137" i="3"/>
  <c r="BF124" i="3"/>
  <c r="BF149" i="3"/>
  <c r="BF161" i="3"/>
  <c r="BF163" i="3"/>
  <c r="BF166" i="3"/>
  <c r="E85" i="2"/>
  <c r="K91" i="2"/>
  <c r="K124" i="2"/>
  <c r="BF129" i="2"/>
  <c r="BF132" i="2"/>
  <c r="BF136" i="2"/>
  <c r="BF138" i="2"/>
  <c r="BF139" i="2"/>
  <c r="BF142" i="2"/>
  <c r="BF152" i="2"/>
  <c r="BF161" i="2"/>
  <c r="BF164" i="2"/>
  <c r="BF170" i="2"/>
  <c r="BF177" i="2"/>
  <c r="BF178" i="2"/>
  <c r="BF187" i="2"/>
  <c r="BF201" i="2"/>
  <c r="BF208" i="2"/>
  <c r="BF219" i="2"/>
  <c r="BF229" i="2"/>
  <c r="BF233" i="2"/>
  <c r="BF242" i="2"/>
  <c r="BF243" i="2"/>
  <c r="BF251" i="2"/>
  <c r="BF252" i="2"/>
  <c r="BF254" i="2"/>
  <c r="BF268" i="2"/>
  <c r="BF272" i="2"/>
  <c r="BF284" i="2"/>
  <c r="BF288" i="2"/>
  <c r="BF295" i="2"/>
  <c r="BF296" i="2"/>
  <c r="BF302" i="2"/>
  <c r="BF307" i="2"/>
  <c r="BF316" i="2"/>
  <c r="BF321" i="2"/>
  <c r="BF324" i="2"/>
  <c r="BF328" i="2"/>
  <c r="BF336" i="2"/>
  <c r="BF339" i="2"/>
  <c r="BF341" i="2"/>
  <c r="BF344" i="2"/>
  <c r="BF351" i="2"/>
  <c r="BF353" i="2"/>
  <c r="BF356" i="2"/>
  <c r="BF357" i="2"/>
  <c r="BF358" i="2"/>
  <c r="BF368" i="2"/>
  <c r="BF372" i="2"/>
  <c r="BF376" i="2"/>
  <c r="BF377" i="2"/>
  <c r="BF378" i="2"/>
  <c r="BF382" i="2"/>
  <c r="BF384" i="2"/>
  <c r="BF386" i="2"/>
  <c r="BF388" i="2"/>
  <c r="BF392" i="2"/>
  <c r="BF393" i="2"/>
  <c r="BF406" i="2"/>
  <c r="BF409" i="2"/>
  <c r="BF411" i="2"/>
  <c r="BF412" i="2"/>
  <c r="BF413" i="2"/>
  <c r="BF417" i="2"/>
  <c r="BF418" i="2"/>
  <c r="BF428" i="2"/>
  <c r="BF445" i="2"/>
  <c r="BF450" i="2"/>
  <c r="BF456" i="2"/>
  <c r="BF458" i="2"/>
  <c r="BF462" i="2"/>
  <c r="BF463" i="2"/>
  <c r="BF464" i="2"/>
  <c r="BF465" i="2"/>
  <c r="BF466" i="2"/>
  <c r="BF470" i="2"/>
  <c r="BF478" i="2"/>
  <c r="BF490" i="2"/>
  <c r="BF491" i="2"/>
  <c r="BF493" i="2"/>
  <c r="BF497" i="2"/>
  <c r="BF498" i="2"/>
  <c r="BF499" i="2"/>
  <c r="BF500" i="2"/>
  <c r="BF503" i="2"/>
  <c r="BF512" i="2"/>
  <c r="BF524" i="2"/>
  <c r="BF531" i="2"/>
  <c r="BF533" i="2"/>
  <c r="BF537" i="2"/>
  <c r="F91" i="2"/>
  <c r="K121" i="2"/>
  <c r="BF141" i="2"/>
  <c r="BF143" i="2"/>
  <c r="BF145" i="2"/>
  <c r="BF147" i="2"/>
  <c r="BF155" i="2"/>
  <c r="BF160" i="2"/>
  <c r="BF163" i="2"/>
  <c r="BF175" i="2"/>
  <c r="BF180" i="2"/>
  <c r="BF182" i="2"/>
  <c r="BF188" i="2"/>
  <c r="BF189" i="2"/>
  <c r="BF193" i="2"/>
  <c r="BF195" i="2"/>
  <c r="BF198" i="2"/>
  <c r="BF204" i="2"/>
  <c r="BF207" i="2"/>
  <c r="BF209" i="2"/>
  <c r="BF215" i="2"/>
  <c r="BF217" i="2"/>
  <c r="BF220" i="2"/>
  <c r="BF221" i="2"/>
  <c r="BF227" i="2"/>
  <c r="BF228" i="2"/>
  <c r="BF230" i="2"/>
  <c r="BF234" i="2"/>
  <c r="BF238" i="2"/>
  <c r="BF240" i="2"/>
  <c r="BF241" i="2"/>
  <c r="BF248" i="2"/>
  <c r="BF255" i="2"/>
  <c r="BF259" i="2"/>
  <c r="BF261" i="2"/>
  <c r="BF264" i="2"/>
  <c r="BF273" i="2"/>
  <c r="BF277" i="2"/>
  <c r="BF281" i="2"/>
  <c r="BF285" i="2"/>
  <c r="BF290" i="2"/>
  <c r="BF303" i="2"/>
  <c r="BF304" i="2"/>
  <c r="BF318" i="2"/>
  <c r="BF329" i="2"/>
  <c r="BF331" i="2"/>
  <c r="BF334" i="2"/>
  <c r="BF343" i="2"/>
  <c r="BF365" i="2"/>
  <c r="BF366" i="2"/>
  <c r="BF371" i="2"/>
  <c r="BF375" i="2"/>
  <c r="BF379" i="2"/>
  <c r="BF387" i="2"/>
  <c r="BF390" i="2"/>
  <c r="BF394" i="2"/>
  <c r="BF397" i="2"/>
  <c r="BF401" i="2"/>
  <c r="BF414" i="2"/>
  <c r="BF420" i="2"/>
  <c r="BF429" i="2"/>
  <c r="BF431" i="2"/>
  <c r="BF433" i="2"/>
  <c r="BF443" i="2"/>
  <c r="BF449" i="2"/>
  <c r="BF459" i="2"/>
  <c r="BF472" i="2"/>
  <c r="BF473" i="2"/>
  <c r="BF475" i="2"/>
  <c r="BF479" i="2"/>
  <c r="BF480" i="2"/>
  <c r="BF483" i="2"/>
  <c r="BF485" i="2"/>
  <c r="BF488" i="2"/>
  <c r="BF501" i="2"/>
  <c r="BF504" i="2"/>
  <c r="BF508" i="2"/>
  <c r="BF510" i="2"/>
  <c r="BF518" i="2"/>
  <c r="BF521" i="2"/>
  <c r="BF523" i="2"/>
  <c r="BF527" i="2"/>
  <c r="BF528" i="2"/>
  <c r="BF530" i="2"/>
  <c r="BF535" i="2"/>
  <c r="BF536" i="2"/>
  <c r="BF540" i="2"/>
  <c r="BF541" i="2"/>
  <c r="BF542" i="2"/>
  <c r="BF544" i="2"/>
  <c r="BF546" i="2"/>
  <c r="BF547" i="2"/>
  <c r="BF548" i="2"/>
  <c r="BF549" i="2"/>
  <c r="BF550" i="2"/>
  <c r="BF551" i="2"/>
  <c r="BF553" i="2"/>
  <c r="BF555" i="2"/>
  <c r="BF556" i="2"/>
  <c r="BF557" i="2"/>
  <c r="BF558" i="2"/>
  <c r="BF559" i="2"/>
  <c r="BF560" i="2"/>
  <c r="BF561" i="2"/>
  <c r="BF562" i="2"/>
  <c r="BF566" i="2"/>
  <c r="BF567" i="2"/>
  <c r="BF568" i="2"/>
  <c r="BF569" i="2"/>
  <c r="BF570" i="2"/>
  <c r="BF581" i="2"/>
  <c r="BF584" i="2"/>
  <c r="BF587" i="2"/>
  <c r="BF588" i="2"/>
  <c r="BF592" i="2"/>
  <c r="BF594" i="2"/>
  <c r="BF595" i="2"/>
  <c r="BF596" i="2"/>
  <c r="BF597" i="2"/>
  <c r="BF598" i="2"/>
  <c r="BF601" i="2"/>
  <c r="BF604" i="2"/>
  <c r="BF608" i="2"/>
  <c r="BF609" i="2"/>
  <c r="BF614" i="2"/>
  <c r="BF615" i="2"/>
  <c r="BF616" i="2"/>
  <c r="BF617" i="2"/>
  <c r="F92" i="2"/>
  <c r="BF130" i="2"/>
  <c r="BF137" i="2"/>
  <c r="BF146" i="2"/>
  <c r="BF150" i="2"/>
  <c r="BF154" i="2"/>
  <c r="BF156" i="2"/>
  <c r="BF166" i="2"/>
  <c r="BF169" i="2"/>
  <c r="BF173" i="2"/>
  <c r="BF176" i="2"/>
  <c r="BF179" i="2"/>
  <c r="BF183" i="2"/>
  <c r="BF184" i="2"/>
  <c r="BF185" i="2"/>
  <c r="BF191" i="2"/>
  <c r="BF194" i="2"/>
  <c r="BF197" i="2"/>
  <c r="BF202" i="2"/>
  <c r="BF213" i="2"/>
  <c r="BF225" i="2"/>
  <c r="BF232" i="2"/>
  <c r="BF235" i="2"/>
  <c r="BF239" i="2"/>
  <c r="BF244" i="2"/>
  <c r="BF247" i="2"/>
  <c r="BF249" i="2"/>
  <c r="BF256" i="2"/>
  <c r="BF257" i="2"/>
  <c r="BF258" i="2"/>
  <c r="BF260" i="2"/>
  <c r="BF270" i="2"/>
  <c r="BF271" i="2"/>
  <c r="BF279" i="2"/>
  <c r="BF283" i="2"/>
  <c r="BF289" i="2"/>
  <c r="BF291" i="2"/>
  <c r="BF293" i="2"/>
  <c r="BF297" i="2"/>
  <c r="BF299" i="2"/>
  <c r="BF308" i="2"/>
  <c r="BF309" i="2"/>
  <c r="BF310" i="2"/>
  <c r="BF311" i="2"/>
  <c r="BF323" i="2"/>
  <c r="BF330" i="2"/>
  <c r="BF332" i="2"/>
  <c r="BF335" i="2"/>
  <c r="BF340" i="2"/>
  <c r="BF342" i="2"/>
  <c r="BF348" i="2"/>
  <c r="BF352" i="2"/>
  <c r="BF355" i="2"/>
  <c r="BF359" i="2"/>
  <c r="BF361" i="2"/>
  <c r="BF363" i="2"/>
  <c r="BF367" i="2"/>
  <c r="BF373" i="2"/>
  <c r="BF374" i="2"/>
  <c r="BF389" i="2"/>
  <c r="BF398" i="2"/>
  <c r="BF403" i="2"/>
  <c r="BF422" i="2"/>
  <c r="BF423" i="2"/>
  <c r="BF424" i="2"/>
  <c r="BF427" i="2"/>
  <c r="BF435" i="2"/>
  <c r="BF438" i="2"/>
  <c r="BF442" i="2"/>
  <c r="BF444" i="2"/>
  <c r="BF451" i="2"/>
  <c r="BF453" i="2"/>
  <c r="BF454" i="2"/>
  <c r="BF455" i="2"/>
  <c r="BF460" i="2"/>
  <c r="BF467" i="2"/>
  <c r="BF469" i="2"/>
  <c r="BF474" i="2"/>
  <c r="BF481" i="2"/>
  <c r="BF484" i="2"/>
  <c r="BF495" i="2"/>
  <c r="BF502" i="2"/>
  <c r="BF505" i="2"/>
  <c r="BF507" i="2"/>
  <c r="BF514" i="2"/>
  <c r="BF517" i="2"/>
  <c r="BF522" i="2"/>
  <c r="BF525" i="2"/>
  <c r="BF534" i="2"/>
  <c r="BF538" i="2"/>
  <c r="BF543" i="2"/>
  <c r="BF554" i="2"/>
  <c r="BF564" i="2"/>
  <c r="BF565" i="2"/>
  <c r="BF571" i="2"/>
  <c r="BF576" i="2"/>
  <c r="BF580" i="2"/>
  <c r="BF582" i="2"/>
  <c r="BF589" i="2"/>
  <c r="BF590" i="2"/>
  <c r="BF591" i="2"/>
  <c r="BF593" i="2"/>
  <c r="BF599" i="2"/>
  <c r="BF600" i="2"/>
  <c r="BF605" i="2"/>
  <c r="BF606" i="2"/>
  <c r="BF607" i="2"/>
  <c r="BF134" i="2"/>
  <c r="BF135" i="2"/>
  <c r="BF148" i="2"/>
  <c r="BF151" i="2"/>
  <c r="BF153" i="2"/>
  <c r="BF167" i="2"/>
  <c r="BF171" i="2"/>
  <c r="BF172" i="2"/>
  <c r="BF174" i="2"/>
  <c r="BF181" i="2"/>
  <c r="BF186" i="2"/>
  <c r="BF192" i="2"/>
  <c r="BF196" i="2"/>
  <c r="BF199" i="2"/>
  <c r="BF211" i="2"/>
  <c r="BF216" i="2"/>
  <c r="BF222" i="2"/>
  <c r="BF223" i="2"/>
  <c r="BF226" i="2"/>
  <c r="BF237" i="2"/>
  <c r="BF253" i="2"/>
  <c r="BF262" i="2"/>
  <c r="BF263" i="2"/>
  <c r="BF266" i="2"/>
  <c r="BF267" i="2"/>
  <c r="BF274" i="2"/>
  <c r="BF276" i="2"/>
  <c r="BF278" i="2"/>
  <c r="BF280" i="2"/>
  <c r="BF282" i="2"/>
  <c r="BF294" i="2"/>
  <c r="BF300" i="2"/>
  <c r="BF301" i="2"/>
  <c r="BF305" i="2"/>
  <c r="BF314" i="2"/>
  <c r="BF317" i="2"/>
  <c r="BF320" i="2"/>
  <c r="BF322" i="2"/>
  <c r="BF337" i="2"/>
  <c r="BF338" i="2"/>
  <c r="BF346" i="2"/>
  <c r="BF350" i="2"/>
  <c r="BF369" i="2"/>
  <c r="BF383" i="2"/>
  <c r="BF385" i="2"/>
  <c r="BF396" i="2"/>
  <c r="BF399" i="2"/>
  <c r="BF404" i="2"/>
  <c r="BF405" i="2"/>
  <c r="BF408" i="2"/>
  <c r="BF410" i="2"/>
  <c r="BF415" i="2"/>
  <c r="BF425" i="2"/>
  <c r="BF430" i="2"/>
  <c r="BF434" i="2"/>
  <c r="BF437" i="2"/>
  <c r="BF439" i="2"/>
  <c r="BF440" i="2"/>
  <c r="BF446" i="2"/>
  <c r="BF448" i="2"/>
  <c r="BF452" i="2"/>
  <c r="BF457" i="2"/>
  <c r="BF476" i="2"/>
  <c r="BF477" i="2"/>
  <c r="BF486" i="2"/>
  <c r="BF489" i="2"/>
  <c r="BF492" i="2"/>
  <c r="BF494" i="2"/>
  <c r="BF496" i="2"/>
  <c r="BF511" i="2"/>
  <c r="BF513" i="2"/>
  <c r="BF515" i="2"/>
  <c r="BF526" i="2"/>
  <c r="BF529" i="2"/>
  <c r="BF131" i="2"/>
  <c r="BF133" i="2"/>
  <c r="BF140" i="2"/>
  <c r="BF144" i="2"/>
  <c r="BF149" i="2"/>
  <c r="BF157" i="2"/>
  <c r="BF158" i="2"/>
  <c r="BF159" i="2"/>
  <c r="BF162" i="2"/>
  <c r="BF165" i="2"/>
  <c r="BF168" i="2"/>
  <c r="BF190" i="2"/>
  <c r="BF203" i="2"/>
  <c r="BF205" i="2"/>
  <c r="BF206" i="2"/>
  <c r="BF210" i="2"/>
  <c r="BF212" i="2"/>
  <c r="BF214" i="2"/>
  <c r="BF218" i="2"/>
  <c r="BF224" i="2"/>
  <c r="BF231" i="2"/>
  <c r="BF236" i="2"/>
  <c r="BF245" i="2"/>
  <c r="BF246" i="2"/>
  <c r="BF250" i="2"/>
  <c r="BF269" i="2"/>
  <c r="BF275" i="2"/>
  <c r="BF287" i="2"/>
  <c r="BF292" i="2"/>
  <c r="BF298" i="2"/>
  <c r="BF306" i="2"/>
  <c r="BF312" i="2"/>
  <c r="BF313" i="2"/>
  <c r="BF315" i="2"/>
  <c r="BF319" i="2"/>
  <c r="BF325" i="2"/>
  <c r="BF326" i="2"/>
  <c r="BF327" i="2"/>
  <c r="BF333" i="2"/>
  <c r="BF345" i="2"/>
  <c r="BF347" i="2"/>
  <c r="BF349" i="2"/>
  <c r="BF354" i="2"/>
  <c r="BF360" i="2"/>
  <c r="BF362" i="2"/>
  <c r="BF370" i="2"/>
  <c r="BF380" i="2"/>
  <c r="BF391" i="2"/>
  <c r="BF395" i="2"/>
  <c r="BF402" i="2"/>
  <c r="BF407" i="2"/>
  <c r="BF416" i="2"/>
  <c r="BF419" i="2"/>
  <c r="BF421" i="2"/>
  <c r="BF432" i="2"/>
  <c r="BF436" i="2"/>
  <c r="BF441" i="2"/>
  <c r="BF447" i="2"/>
  <c r="BF461" i="2"/>
  <c r="BF471" i="2"/>
  <c r="BF482" i="2"/>
  <c r="BF487" i="2"/>
  <c r="BF506" i="2"/>
  <c r="BF509" i="2"/>
  <c r="BF516" i="2"/>
  <c r="BF520" i="2"/>
  <c r="BF532" i="2"/>
  <c r="BF539" i="2"/>
  <c r="BF545" i="2"/>
  <c r="BF552" i="2"/>
  <c r="BF563" i="2"/>
  <c r="BF572" i="2"/>
  <c r="BF573" i="2"/>
  <c r="BF575" i="2"/>
  <c r="BF577" i="2"/>
  <c r="BF578" i="2"/>
  <c r="BF579" i="2"/>
  <c r="BF583" i="2"/>
  <c r="BF585" i="2"/>
  <c r="BF586" i="2"/>
  <c r="BF602" i="2"/>
  <c r="BF603" i="2"/>
  <c r="BF610" i="2"/>
  <c r="BF611" i="2"/>
  <c r="BF612" i="2"/>
  <c r="BF613" i="2"/>
  <c r="F37" i="3"/>
  <c r="BD96" i="1" s="1"/>
  <c r="F34" i="3"/>
  <c r="BA96" i="1" s="1"/>
  <c r="F36" i="3"/>
  <c r="BC96" i="1" s="1"/>
  <c r="K34" i="3"/>
  <c r="AW96" i="1" s="1"/>
  <c r="F35" i="3"/>
  <c r="BB96" i="1" s="1"/>
  <c r="S364" i="2" l="1"/>
  <c r="S128" i="2" s="1"/>
  <c r="S127" i="2" s="1"/>
  <c r="U364" i="2"/>
  <c r="BA94" i="1"/>
  <c r="AW94" i="1" s="1"/>
  <c r="AK30" i="1" s="1"/>
  <c r="BL468" i="2"/>
  <c r="BB94" i="1"/>
  <c r="W31" i="1" s="1"/>
  <c r="BD94" i="1"/>
  <c r="W33" i="1" s="1"/>
  <c r="Q364" i="2"/>
  <c r="Q128" i="2" s="1"/>
  <c r="Q127" i="2" s="1"/>
  <c r="AU95" i="1" s="1"/>
  <c r="AU94" i="1" s="1"/>
  <c r="BC94" i="1"/>
  <c r="AY94" i="1" s="1"/>
  <c r="U128" i="2"/>
  <c r="U127" i="2" s="1"/>
  <c r="K286" i="2"/>
  <c r="K100" i="2" s="1"/>
  <c r="BL119" i="3"/>
  <c r="K119" i="3" s="1"/>
  <c r="K97" i="3" s="1"/>
  <c r="K33" i="2"/>
  <c r="AV95" i="1" s="1"/>
  <c r="AT95" i="1" s="1"/>
  <c r="F33" i="2"/>
  <c r="AZ95" i="1" s="1"/>
  <c r="K33" i="3"/>
  <c r="AV96" i="1" s="1"/>
  <c r="AT96" i="1" s="1"/>
  <c r="F33" i="3"/>
  <c r="AZ96" i="1" s="1"/>
  <c r="AX94" i="1" l="1"/>
  <c r="W30" i="1"/>
  <c r="K468" i="2"/>
  <c r="K105" i="2" s="1"/>
  <c r="BL426" i="2"/>
  <c r="W32" i="1"/>
  <c r="BL118" i="3"/>
  <c r="K118" i="3"/>
  <c r="K30" i="3" s="1"/>
  <c r="AG96" i="1" s="1"/>
  <c r="AZ94" i="1"/>
  <c r="AV94" i="1" s="1"/>
  <c r="AK29" i="1" s="1"/>
  <c r="K426" i="2" l="1"/>
  <c r="K104" i="2" s="1"/>
  <c r="BL400" i="2"/>
  <c r="K39" i="3"/>
  <c r="K96" i="3"/>
  <c r="AN96" i="1"/>
  <c r="W29" i="1"/>
  <c r="AT94" i="1"/>
  <c r="BL364" i="2" l="1"/>
  <c r="K400" i="2"/>
  <c r="K103" i="2" s="1"/>
  <c r="K364" i="2" l="1"/>
  <c r="K101" i="2" s="1"/>
  <c r="BL128" i="2"/>
  <c r="K128" i="2" l="1"/>
  <c r="K97" i="2" s="1"/>
  <c r="BL127" i="2"/>
  <c r="K127" i="2" s="1"/>
  <c r="K30" i="2" s="1"/>
  <c r="K39" i="2" s="1"/>
  <c r="K96" i="2" l="1"/>
  <c r="AG95" i="1" l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<sst xmlns="http://schemas.openxmlformats.org/spreadsheetml/2006/main" count="8304" uniqueCount="2241">
  <si>
    <t>Export Komplet</t>
  </si>
  <si>
    <t/>
  </si>
  <si>
    <t>2.0</t>
  </si>
  <si>
    <t>False</t>
  </si>
  <si>
    <t>{ddc98edd-3db7-43c7-af59-1909cebfb570}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</si>
  <si>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</si>
  <si>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</si>
  <si>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</si>
  <si>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</si>
  <si>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</si>
  <si>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</si>
  <si>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</si>
  <si>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</si>
  <si>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</si>
  <si>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Dodávka elektroinstalačního materiálu OŘ Plzeň 2023/2024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</si>
  <si>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</si>
  <si>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</si>
  <si>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</si>
  <si>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</si>
  <si>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</si>
  <si>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</si>
  <si>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</si>
  <si>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</si>
  <si>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</si>
  <si>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</si>
  <si>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</si>
  <si>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</si>
  <si>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</si>
  <si>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</si>
  <si>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</si>
  <si>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</si>
  <si>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</si>
  <si>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</si>
  <si>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</si>
  <si>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</si>
  <si>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</si>
  <si>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</si>
  <si>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</si>
  <si>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</si>
  <si>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</si>
  <si>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</si>
  <si>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</si>
  <si>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</si>
  <si>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</si>
  <si>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</si>
  <si>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</si>
  <si>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</si>
  <si>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</si>
  <si>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</si>
  <si>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</si>
  <si>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</si>
  <si>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</si>
  <si>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</si>
  <si>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</si>
  <si>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</si>
  <si>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</si>
  <si>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</si>
  <si>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</si>
  <si>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</si>
  <si>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</si>
  <si>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</si>
  <si>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</si>
  <si>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</si>
  <si>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</si>
  <si>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</si>
  <si>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</si>
  <si>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</si>
  <si>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</si>
  <si>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</si>
  <si>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</si>
  <si>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</si>
  <si>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</si>
  <si>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</si>
  <si>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</si>
  <si>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Elektromateriál</t>
  </si>
  <si>
    <t>STA</t>
  </si>
  <si>
    <t>1</t>
  </si>
  <si>
    <t>{bfe1138f-652c-41a8-883e-47d24cfeb5a4}</t>
  </si>
  <si>
    <t>2</t>
  </si>
  <si>
    <t>02</t>
  </si>
  <si>
    <t>ÚRS</t>
  </si>
  <si>
    <t>{44b657c7-06ca-463f-8398-93c1d18c0416}</t>
  </si>
  <si>
    <t>KRYCÍ LIST SOUPISU PRACÍ</t>
  </si>
  <si>
    <t>Objekt:</t>
  </si>
  <si>
    <t>01 - Elektromateriál</t>
  </si>
  <si>
    <t>REKAPITULACE ČLENĚNÍ SOUPISU PRACÍ</t>
  </si>
  <si>
    <t>Kód dílu - Popis</t>
  </si>
  <si>
    <t>Cena celkem [CZK]</t>
  </si>
  <si>
    <t>Náklady ze soupisu prací</t>
  </si>
  <si>
    <t>-1</t>
  </si>
  <si>
    <t>21-M - Jističe a vypínače</t>
  </si>
  <si>
    <t xml:space="preserve">    749 - Pojistkové systémy</t>
  </si>
  <si>
    <t xml:space="preserve">    D - Uzemnění</t>
  </si>
  <si>
    <t xml:space="preserve">      742 - Spínací prvky</t>
  </si>
  <si>
    <t xml:space="preserve">    HSV - Kabelová vedení</t>
  </si>
  <si>
    <t xml:space="preserve">      746 - Kabelové spojky</t>
  </si>
  <si>
    <t xml:space="preserve">      D1 - Vypínače, zásuvky a ostatní prvky</t>
  </si>
  <si>
    <t xml:space="preserve">        N00 - Kabelové skříně a příslušenství</t>
  </si>
  <si>
    <t xml:space="preserve">          741 - Proudové chrániče a přepěťové ochrany</t>
  </si>
  <si>
    <t xml:space="preserve">            747 - Kabelové žlaby, chráničky a elektroinstalační trubky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</si>
  <si>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</si>
  <si>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</si>
  <si>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</si>
  <si>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</si>
  <si>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</si>
  <si>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</si>
  <si>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</si>
  <si>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</si>
  <si>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</si>
  <si>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</si>
  <si>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</si>
  <si>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</si>
  <si>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</si>
  <si>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</si>
  <si>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21-M</t>
  </si>
  <si>
    <t>Jističe a vypínače</t>
  </si>
  <si>
    <t>3</t>
  </si>
  <si>
    <t>ROZPOCET</t>
  </si>
  <si>
    <t>17</t>
  </si>
  <si>
    <t>M</t>
  </si>
  <si>
    <t>7494003156</t>
  </si>
  <si>
    <t>Modulární přístroje Jističe do 80 A; 10 kA 1-pólové In 6 A, Ue AC 230 V / DC 72 V, charakteristika C, 1pól, Icn 10 kA</t>
  </si>
  <si>
    <t>kus</t>
  </si>
  <si>
    <t>Sborník UOŽI 01 2022</t>
  </si>
  <si>
    <t>8</t>
  </si>
  <si>
    <t>4</t>
  </si>
  <si>
    <t>-1868456657</t>
  </si>
  <si>
    <t>16</t>
  </si>
  <si>
    <t>7494003160</t>
  </si>
  <si>
    <t>Modulární přístroje Jističe do 80 A; 10 kA 1-pólové In 10 A, Ue AC 230 V / DC 72 V, charakteristika C, 1pól, Icn 10 kA</t>
  </si>
  <si>
    <t>-993116049</t>
  </si>
  <si>
    <t>7494003164</t>
  </si>
  <si>
    <t>Modulární přístroje Jističe do 80 A; 10 kA 1-pólové In 16 A, Ue AC 230 V / DC 72 V, charakteristika C, 1pól, Icn 10 kA</t>
  </si>
  <si>
    <t>1599385410</t>
  </si>
  <si>
    <t>13</t>
  </si>
  <si>
    <t>7494003166</t>
  </si>
  <si>
    <t>Modulární přístroje Jističe do 80 A; 10 kA 1-pólové In 20 A, Ue AC 230 V / DC 72 V, charakteristika C, 1pól, Icn 10 kA</t>
  </si>
  <si>
    <t>-333014303</t>
  </si>
  <si>
    <t>14</t>
  </si>
  <si>
    <t>7494003168</t>
  </si>
  <si>
    <t>Modulární přístroje Jističe do 80 A; 10 kA 1-pólové In 25 A, Ue AC 230 V / DC 72 V, charakteristika C, 1pól, Icn 10 kA</t>
  </si>
  <si>
    <t>-1657340329</t>
  </si>
  <si>
    <t>12</t>
  </si>
  <si>
    <t>7494003170</t>
  </si>
  <si>
    <t>Modulární přístroje Jističe do 80 A; 10 kA 1-pólové In 32 A, Ue AC 230 V / DC 72 V, charakteristika C, 1pól, Icn 10 kA</t>
  </si>
  <si>
    <t>-803251759</t>
  </si>
  <si>
    <t>18</t>
  </si>
  <si>
    <t>7494003434</t>
  </si>
  <si>
    <t>Modulární přístroje Jističe do 80 A; 10 kA 3-pólové In 63 A, Ue AC 230/400 V / DC 216 V, charakteristika C, 3pól, Icn 10 kA</t>
  </si>
  <si>
    <t>225907212</t>
  </si>
  <si>
    <t>347</t>
  </si>
  <si>
    <t>7494003122</t>
  </si>
  <si>
    <t>Modulární přístroje Jističe do 80 A; 10 kA 1-pólové In 6 A, Ue AC 230 V / DC 72 V, charakteristika B, 1pól, Icn 10 kA</t>
  </si>
  <si>
    <t>1295147855</t>
  </si>
  <si>
    <t>348</t>
  </si>
  <si>
    <t>7494003124</t>
  </si>
  <si>
    <t>Modulární přístroje Jističe do 80 A; 10 kA 1-pólové In 10 A, Ue AC 230 V / DC 72 V, charakteristika B, 1pól, Icn 10 kA</t>
  </si>
  <si>
    <t>1234718862</t>
  </si>
  <si>
    <t>349</t>
  </si>
  <si>
    <t>7494003126</t>
  </si>
  <si>
    <t>Modulární přístroje Jističe do 80 A; 10 kA 1-pólové In 13 A, Ue AC 230 V / DC 72 V, charakteristika B, 1pól, Icn 10 kA</t>
  </si>
  <si>
    <t>733302287</t>
  </si>
  <si>
    <t>350</t>
  </si>
  <si>
    <t>7494003128</t>
  </si>
  <si>
    <t>Modulární přístroje Jističe do 80 A; 10 kA 1-pólové In 16 A, Ue AC 230 V / DC 72 V, charakteristika B, 1pól, Icn 10 kA</t>
  </si>
  <si>
    <t>-352306783</t>
  </si>
  <si>
    <t>351</t>
  </si>
  <si>
    <t>7494003288</t>
  </si>
  <si>
    <t>Modulární přístroje Jističe do 80 A; 10 kA 2-pólové In 6 A, Ue AC 230/400 V / DC 144 V, charakteristika B, 2pól, Icn 10 kA</t>
  </si>
  <si>
    <t>1418422060</t>
  </si>
  <si>
    <t>352</t>
  </si>
  <si>
    <t>7494003290</t>
  </si>
  <si>
    <t>Modulární přístroje Jističe do 80 A; 10 kA 2-pólové In 10 A, Ue AC 230/400 V / DC 144 V, charakteristika B, 2pól, Icn 10 kA</t>
  </si>
  <si>
    <t>2031028355</t>
  </si>
  <si>
    <t>353</t>
  </si>
  <si>
    <t>7494003292</t>
  </si>
  <si>
    <t>Modulární přístroje Jističe do 80 A; 10 kA 2-pólové In 13 A, Ue AC 230/400 V / DC 144 V, charakteristika B, 2pól, Icn 10 kA</t>
  </si>
  <si>
    <t>1631407796</t>
  </si>
  <si>
    <t>354</t>
  </si>
  <si>
    <t>7494003294</t>
  </si>
  <si>
    <t>Modulární přístroje Jističe do 80 A; 10 kA 2-pólové In 16 A, Ue AC 230/400 V / DC 144 V, charakteristika B, 2pól, Icn 10 kA</t>
  </si>
  <si>
    <t>-644305505</t>
  </si>
  <si>
    <t>355</t>
  </si>
  <si>
    <t>7494003296</t>
  </si>
  <si>
    <t>Modulární přístroje Jističe do 80 A; 10 kA 2-pólové In 20 A, Ue AC 230/400 V / DC 144 V, charakteristika B, 2pól, Icn 10 kA</t>
  </si>
  <si>
    <t>-400740095</t>
  </si>
  <si>
    <t>356</t>
  </si>
  <si>
    <t>7494003298</t>
  </si>
  <si>
    <t>Modulární přístroje Jističe do 80 A; 10 kA 2-pólové In 25 A, Ue AC 230/400 V / DC 144 V, charakteristika B, 2pól, Icn 10 kA</t>
  </si>
  <si>
    <t>56434584</t>
  </si>
  <si>
    <t>357</t>
  </si>
  <si>
    <t>7494003386</t>
  </si>
  <si>
    <t>Modulární přístroje Jističe do 80 A; 10 kA 3-pólové In 16 A, Ue AC 230/400 V / DC 216 V, charakteristika B, 3pól, Icn 10 kA</t>
  </si>
  <si>
    <t>-764920315</t>
  </si>
  <si>
    <t>358</t>
  </si>
  <si>
    <t>7494003388</t>
  </si>
  <si>
    <t>Modulární přístroje Jističe do 80 A; 10 kA 3-pólové In 20 A, Ue AC 230/400 V / DC 216 V, charakteristika B, 3pól, Icn 10 kA</t>
  </si>
  <si>
    <t>-1772626718</t>
  </si>
  <si>
    <t>359</t>
  </si>
  <si>
    <t>7494003390</t>
  </si>
  <si>
    <t>Modulární přístroje Jističe do 80 A; 10 kA 3-pólové In 25 A, Ue AC 230/400 V / DC 216 V, charakteristika B, 3pól, Icn 10 kA</t>
  </si>
  <si>
    <t>-1685281051</t>
  </si>
  <si>
    <t>360</t>
  </si>
  <si>
    <t>7494003392</t>
  </si>
  <si>
    <t>Modulární přístroje Jističe do 80 A; 10 kA 3-pólové In 32 A, Ue AC 230/400 V / DC 216 V, charakteristika B, 3pól, Icn 10 kA</t>
  </si>
  <si>
    <t>-2146291108</t>
  </si>
  <si>
    <t>361</t>
  </si>
  <si>
    <t>7494003394</t>
  </si>
  <si>
    <t>Modulární přístroje Jističe do 80 A; 10 kA 3-pólové In 40 A, Ue AC 230/400 V / DC 216 V, charakteristika B, 3pól, Icn 10 kA</t>
  </si>
  <si>
    <t>-525251196</t>
  </si>
  <si>
    <t>362</t>
  </si>
  <si>
    <t>7494003396</t>
  </si>
  <si>
    <t>Modulární přístroje Jističe do 80 A; 10 kA 3-pólové In 50 A, Ue AC 230/400 V / DC 216 V, charakteristika B, 3pól, Icn 10 kA</t>
  </si>
  <si>
    <t>62580778</t>
  </si>
  <si>
    <t>363</t>
  </si>
  <si>
    <t>7494003422</t>
  </si>
  <si>
    <t>Modulární přístroje Jističe do 80 A; 10 kA 3-pólové In 16 A, Ue AC 230/400 V / DC 216 V, charakteristika C, 3pól, Icn 10 kA</t>
  </si>
  <si>
    <t>865629165</t>
  </si>
  <si>
    <t>364</t>
  </si>
  <si>
    <t>7494003424</t>
  </si>
  <si>
    <t>Modulární přístroje Jističe do 80 A; 10 kA 3-pólové In 20 A, Ue AC 230/400 V / DC 216 V, charakteristika C, 3pól, Icn 10 kA</t>
  </si>
  <si>
    <t>-1237797306</t>
  </si>
  <si>
    <t>365</t>
  </si>
  <si>
    <t>7494003426</t>
  </si>
  <si>
    <t>Modulární přístroje Jističe do 80 A; 10 kA 3-pólové In 25 A, Ue AC 230/400 V / DC 216 V, charakteristika C, 3pól, Icn 10 kA</t>
  </si>
  <si>
    <t>1313233627</t>
  </si>
  <si>
    <t>366</t>
  </si>
  <si>
    <t>7494003428</t>
  </si>
  <si>
    <t>Modulární přístroje Jističe do 80 A; 10 kA 3-pólové In 32 A, Ue AC 230/400 V / DC 216 V, charakteristika C, 3pól, Icn 10 kA</t>
  </si>
  <si>
    <t>269401702</t>
  </si>
  <si>
    <t>367</t>
  </si>
  <si>
    <t>7494003430</t>
  </si>
  <si>
    <t>Modulární přístroje Jističe do 80 A; 10 kA 3-pólové In 40 A, Ue AC 230/400 V / DC 216 V, charakteristika C, 3pól, Icn 10 kA</t>
  </si>
  <si>
    <t>1374293268</t>
  </si>
  <si>
    <t>441</t>
  </si>
  <si>
    <t>7494003398</t>
  </si>
  <si>
    <t>Modulární přístroje Jističe do 80 A; 10 kA 3-pólové In 63 A, Ue AC 230/400 V / DC 216 V, charakteristika B, 3pól, Icn 10 kA</t>
  </si>
  <si>
    <t>256</t>
  </si>
  <si>
    <t>64</t>
  </si>
  <si>
    <t>995481642</t>
  </si>
  <si>
    <t>368</t>
  </si>
  <si>
    <t>7494003482</t>
  </si>
  <si>
    <t>Modulární přístroje Jističe do 80 A; 10 kA 3+N-pólové In 25 A, Ue AC 230/400 V / DC 216 V, charakteristika B, 3+N-pól, Icn 10 kA</t>
  </si>
  <si>
    <t>2115478667</t>
  </si>
  <si>
    <t>753</t>
  </si>
  <si>
    <t>7494003120</t>
  </si>
  <si>
    <t>Modulární přístroje Jističe do 80 A; 10 kA 1-pólové In 4 A, Ue AC 230 V / DC 72 V, charakteristika B, 1pól, Icn 10 kA</t>
  </si>
  <si>
    <t>262144</t>
  </si>
  <si>
    <t>514572961</t>
  </si>
  <si>
    <t>754</t>
  </si>
  <si>
    <t>7494003326</t>
  </si>
  <si>
    <t>Modulární přístroje Jističe do 80 A; 10 kA 2-pólové In 10 A, Ue AC 230/400 V / DC 144 V, charakteristika C, 2pól, Icn 10 kA</t>
  </si>
  <si>
    <t>1671014041</t>
  </si>
  <si>
    <t>760</t>
  </si>
  <si>
    <t>7494002992</t>
  </si>
  <si>
    <t>Modulární přístroje Jističe do 63 A; 6 kA 1-pólové In 16 A, Ue AC 230 V / DC 72 V, charakteristika B, 1pól, Icn 6 kA</t>
  </si>
  <si>
    <t>-262683520</t>
  </si>
  <si>
    <t>755</t>
  </si>
  <si>
    <t>7494003330</t>
  </si>
  <si>
    <t>Modulární přístroje Jističe do 80 A; 10 kA 2-pólové In 16 A, Ue AC 230/400 V / DC 144 V, charakteristika C, 2pól, Icn 10 kA</t>
  </si>
  <si>
    <t>1177733792</t>
  </si>
  <si>
    <t>757</t>
  </si>
  <si>
    <t>7494003118</t>
  </si>
  <si>
    <t>Modulární přístroje Jističe do 80 A; 10 kA 1-pólové In 2 A, Ue AC 230 V / DC 72 V, charakteristika B, 1pól, Icn 10 kA</t>
  </si>
  <si>
    <t>-1991742557</t>
  </si>
  <si>
    <t>758</t>
  </si>
  <si>
    <t>7494002986</t>
  </si>
  <si>
    <t>Modulární přístroje Jističe do 63 A; 6 kA 1-pólové In 6 A, Ue AC 230 V / DC 72 V, charakteristika B, 1pól, Icn 6 kA</t>
  </si>
  <si>
    <t>1095748085</t>
  </si>
  <si>
    <t>759</t>
  </si>
  <si>
    <t>7494002988</t>
  </si>
  <si>
    <t>Modulární přístroje Jističe do 63 A; 6 kA 1-pólové In 10 A, Ue AC 230 V / DC 72 V, charakteristika B, 1pól, Icn 6 kA</t>
  </si>
  <si>
    <t>-967364780</t>
  </si>
  <si>
    <t>762</t>
  </si>
  <si>
    <t>7494003094</t>
  </si>
  <si>
    <t>Modulární přístroje Jističe do 63 A; 6 kA 3-pólové In 2 A, Ue AC 230/400 V / DC 216 V, charakteristika C, 3pól, Icn 6 kA</t>
  </si>
  <si>
    <t>-798971188</t>
  </si>
  <si>
    <t>763</t>
  </si>
  <si>
    <t>7494003100</t>
  </si>
  <si>
    <t>Modulární přístroje Jističe do 63 A; 6 kA 3-pólové In 10 A, Ue AC 230/400 V / DC 216 V, charakteristika C, 3pól, Icn 6 kA</t>
  </si>
  <si>
    <t>-1008436626</t>
  </si>
  <si>
    <t>765</t>
  </si>
  <si>
    <t>7494004754</t>
  </si>
  <si>
    <t>Kompaktní jističe Kompaktní jističe do 160A 3-pól 3pól, In 63 A, Icu 25 kA, charakteristika vedení L, bez nastavení IR, Cu/Al kabely 2,5 - 95 mm2</t>
  </si>
  <si>
    <t>-1630834213</t>
  </si>
  <si>
    <t>766</t>
  </si>
  <si>
    <t>7494004902</t>
  </si>
  <si>
    <t>Kompaktní jističe Kompaktní jističe do 160A Připojovací sady dvojité blokové svorky, Cu/Al kabely 2x (25 - 120) mm2, 3 ks, např. pro BC160</t>
  </si>
  <si>
    <t>-1211639235</t>
  </si>
  <si>
    <t>767</t>
  </si>
  <si>
    <t>7494003108</t>
  </si>
  <si>
    <t>Modulární přístroje Jističe do 63 A; 6 kA 3-pólové In 25 A, Ue AC 230/400 V / DC 216 V, charakteristika C, 3pól, Icn 6 kA</t>
  </si>
  <si>
    <t>2077691985</t>
  </si>
  <si>
    <t>768</t>
  </si>
  <si>
    <t>7494003112</t>
  </si>
  <si>
    <t>Modulární přístroje Jističe do 63 A; 6 kA 3-pólové In 40 A, Ue AC 230/400 V / DC 216 V, charakteristika C, 3pól, Icn 6 kA</t>
  </si>
  <si>
    <t>513596067</t>
  </si>
  <si>
    <t>770</t>
  </si>
  <si>
    <t>7494003508</t>
  </si>
  <si>
    <t>Modulární přístroje Jističe do 80 A; 10 kA 3+N-pólové In 25 A, Ue AC 230/400 V / DC 216 V, charakteristika C, 3+N-pól, Icn 10 kA</t>
  </si>
  <si>
    <t>-13217447</t>
  </si>
  <si>
    <t>775</t>
  </si>
  <si>
    <t>7494005024</t>
  </si>
  <si>
    <t>Kompaktní jističe Kompaktní jističe Jističe do 250A Spínací bloky 3pól, Iu 250 A, Icu 36 kA, např. pro BD250</t>
  </si>
  <si>
    <t>1160471053</t>
  </si>
  <si>
    <t>776</t>
  </si>
  <si>
    <t>7494005072</t>
  </si>
  <si>
    <t>Kompaktní jističe Kompaktní jističe Jističe do 250A Nadproudové spouště charakteristika distribuční D, In 250 A, nastavení IR 100 - 250 A, např. pro BD250</t>
  </si>
  <si>
    <t>-1988790243</t>
  </si>
  <si>
    <t>777</t>
  </si>
  <si>
    <t>7494004780</t>
  </si>
  <si>
    <t>Kompaktní jističe Kompaktní jističe do 160A 3-pól 3pól, In 100 A, Icu 25 kA, charakteristika distribuční D, nastavení IR 80 - 100 A, Cu/Al kabely 2,5 - 95 mm2</t>
  </si>
  <si>
    <t>1312596890</t>
  </si>
  <si>
    <t>778</t>
  </si>
  <si>
    <t>7494004776</t>
  </si>
  <si>
    <t>Kompaktní jističe Kompaktní jističe do 160A 3-pól 3pól, In 63 A, Icu 25 kA, charakteristika distribuční D, nastavení IR 50 - 63 A, Cu/Al kabely 2,5 - 95 mm2</t>
  </si>
  <si>
    <t>1833045853</t>
  </si>
  <si>
    <t>779</t>
  </si>
  <si>
    <t>7494004782</t>
  </si>
  <si>
    <t>Kompaktní jističe Kompaktní jističe do 160A 3-pól 3pól, In 125 A, Icu 25 kA, charakteristika distribuční D, nastavení IR 100 - 125 A, Cu/Al kabely 2,5 - 95 mm2</t>
  </si>
  <si>
    <t>-206661970</t>
  </si>
  <si>
    <t>790</t>
  </si>
  <si>
    <t>7494004490</t>
  </si>
  <si>
    <t>Modulární přístroje Ostatní přístroje -modulární přístroje Vypínače In 20 A, Ue AC 250 V, 1pól</t>
  </si>
  <si>
    <t>2051005949</t>
  </si>
  <si>
    <t>792</t>
  </si>
  <si>
    <t>7494004524</t>
  </si>
  <si>
    <t>Modulární přístroje Ostatní přístroje -modulární přístroje Vypínače In 63 A, Ue AC 250/440 V, 3pól</t>
  </si>
  <si>
    <t>836171923</t>
  </si>
  <si>
    <t>794</t>
  </si>
  <si>
    <t>7494004504</t>
  </si>
  <si>
    <t>Modulární přístroje Ostatní přístroje -modulární přístroje Vypínače In 20 A, Ue AC 250 V, 1+N-pól</t>
  </si>
  <si>
    <t>-1697137593</t>
  </si>
  <si>
    <t>623</t>
  </si>
  <si>
    <t>7494004520</t>
  </si>
  <si>
    <t>Modulární přístroje Ostatní přístroje -modulární přístroje Vypínače In 32 A, Ue AC 250/440 V, 3pól</t>
  </si>
  <si>
    <t>128</t>
  </si>
  <si>
    <t>1185656553</t>
  </si>
  <si>
    <t>409</t>
  </si>
  <si>
    <t>7494004492</t>
  </si>
  <si>
    <t>Modulární přístroje Ostatní přístroje -modulární přístroje Vypínače In 32 A, Ue AC 250 V, 1pól</t>
  </si>
  <si>
    <t>590254782</t>
  </si>
  <si>
    <t>411</t>
  </si>
  <si>
    <t>7494004522</t>
  </si>
  <si>
    <t>Modulární přístroje Ostatní přístroje -modulární přístroje Vypínače In 40 A, Ue AC 250/440 V, 3pól</t>
  </si>
  <si>
    <t>-1587221578</t>
  </si>
  <si>
    <t>412</t>
  </si>
  <si>
    <t>7494004526</t>
  </si>
  <si>
    <t>Modulární přístroje Ostatní přístroje -modulární přístroje Vypínače In 80 A, Ue AC 250/440 V, 3pól</t>
  </si>
  <si>
    <t>-113235301</t>
  </si>
  <si>
    <t>417</t>
  </si>
  <si>
    <t>7494004778</t>
  </si>
  <si>
    <t>Kompaktní jističe Kompaktní jističe do 160A 3-pól 3pól, In 80 A, Icu 25 kA, charakteristika distribuční D, nastavení IR 63 - 80 A, Cu/Al kabely 2,5 - 95 mm2</t>
  </si>
  <si>
    <t>-492695859</t>
  </si>
  <si>
    <t>418</t>
  </si>
  <si>
    <t>7494004946</t>
  </si>
  <si>
    <t>Kompaktní jističe Kompaktní jističe do 160A Napěťové spouště AC 230, 400 V / DC 220 V, např. pro BC160</t>
  </si>
  <si>
    <t>-1931688795</t>
  </si>
  <si>
    <t>370</t>
  </si>
  <si>
    <t>7494003730</t>
  </si>
  <si>
    <t>Modulární přístroje Jističe Propojovací lišty Lišty 3pól. provedení, průřez 16 mm2, rozteč 17,8 mm, počet vývodů 3 x 3, kolíky</t>
  </si>
  <si>
    <t>-1958135952</t>
  </si>
  <si>
    <t>371</t>
  </si>
  <si>
    <t>7494003734</t>
  </si>
  <si>
    <t>Modulární přístroje Jističe Propojovací lišty Lišty 3pól. provedení, průřez 16 mm2, rozteč 17,8 mm, počet vývodů 4 x 3, kolíky</t>
  </si>
  <si>
    <t>-693745013</t>
  </si>
  <si>
    <t>369</t>
  </si>
  <si>
    <t>7494003706</t>
  </si>
  <si>
    <t>Modulární přístroje Jističe Propojovací lišty Lišty 1pól. provedení, průřez 16 mm2, rozteč 17,8 mm, počet vývodů 12, kolíky</t>
  </si>
  <si>
    <t>-1502672422</t>
  </si>
  <si>
    <t>372</t>
  </si>
  <si>
    <t>7494003736</t>
  </si>
  <si>
    <t>Modulární přístroje Jističe Propojovací lišty Lišty 3-pól. provedení, průřez 10 mm2, rozteč 17,8 mm, počet vývodů 3 x 2 + 2 x 1, kolíky</t>
  </si>
  <si>
    <t>677218815</t>
  </si>
  <si>
    <t>373</t>
  </si>
  <si>
    <t>7494003738</t>
  </si>
  <si>
    <t>Modulární přístroje Jističe Propojovací lišty Lišty 3-pól. provedení, průřez 16 mm2, rozteč 17,8 mm, počet vývodů 3 x 2 + 2 x 1, kolíky</t>
  </si>
  <si>
    <t>1594331000</t>
  </si>
  <si>
    <t>374</t>
  </si>
  <si>
    <t>7494003740</t>
  </si>
  <si>
    <t>Modulární přístroje Jističe Propojovací lišty Lišty 3pól. provedení, průřez 10 mm2, rozteč 17,8 mm, počet vývodů 19 x 3, kolíky</t>
  </si>
  <si>
    <t>869863583</t>
  </si>
  <si>
    <t>27</t>
  </si>
  <si>
    <t>7494003742</t>
  </si>
  <si>
    <t>Modulární přístroje Jističe Propojovací lišty Lišty 3pól. provedení, průřez 16 mm2, rozteč 17,8 mm, počet vývodů 19 x 3, kolíky</t>
  </si>
  <si>
    <t>224334057</t>
  </si>
  <si>
    <t>963</t>
  </si>
  <si>
    <t>7494004942</t>
  </si>
  <si>
    <t>Kompaktní jističe Kompaktní jističe do 160A Napěťové spouště AC/DC 24, 48 V, např. pro BC160</t>
  </si>
  <si>
    <t>-164249110</t>
  </si>
  <si>
    <t>964</t>
  </si>
  <si>
    <t>7494005318</t>
  </si>
  <si>
    <t>Kompaktní jističe Kompaktní jističe Jističe do 630A Napěťové spouště AC/DC 24, 40, 48 V, např. pro BH630/BD250</t>
  </si>
  <si>
    <t>-1662496751</t>
  </si>
  <si>
    <t>965</t>
  </si>
  <si>
    <t>7494005322</t>
  </si>
  <si>
    <t>Kompaktní jističe Kompaktní jističe Jističe do 630A Napěťové spouště AC 230, 400, 500 V / DC 220 V, např. pro BH630/BD250</t>
  </si>
  <si>
    <t>-753244293</t>
  </si>
  <si>
    <t>973</t>
  </si>
  <si>
    <t>7494003654</t>
  </si>
  <si>
    <t>Modulární přístroje Jističe Příslušenství 1x zapínací kontakt, 1x rozpínací kontakt, např. pro LTE, LTN, LVN, MSO</t>
  </si>
  <si>
    <t>-416641679</t>
  </si>
  <si>
    <t>975</t>
  </si>
  <si>
    <t>7494009782</t>
  </si>
  <si>
    <t>Přístroje pro spínání a ovládání Spouštěče motoru Příslušenství Podpěťové spouště AC 230 V</t>
  </si>
  <si>
    <t>-180971821</t>
  </si>
  <si>
    <t>976</t>
  </si>
  <si>
    <t>7494009784</t>
  </si>
  <si>
    <t>Přístroje pro spínání a ovládání Spouštěče motoru Příslušenství Podpěťové spouště AC 400 V</t>
  </si>
  <si>
    <t>191982396</t>
  </si>
  <si>
    <t>749</t>
  </si>
  <si>
    <t>Pojistkové systémy</t>
  </si>
  <si>
    <t>622</t>
  </si>
  <si>
    <t>7494008208</t>
  </si>
  <si>
    <t>Pojistkové systémy Výkonové pojistkové vložky Válcové pojistkové vložky In 10A, Un AC 500 V / DC 250 V, velikost 10x38, gG - charakteristika pro všeobecné použití, Cd/Pb free</t>
  </si>
  <si>
    <t>450567071</t>
  </si>
  <si>
    <t>1036</t>
  </si>
  <si>
    <t>7494008204</t>
  </si>
  <si>
    <t>Pojistkové systémy Výkonové pojistkové vložky Válcové pojistkové vložky In 6A, Un AC 500 V / DC 250 V, velikost 10x38, gG - charakteristika pro všeobecné použití, Cd/Pb free</t>
  </si>
  <si>
    <t>-1912031748</t>
  </si>
  <si>
    <t>1037</t>
  </si>
  <si>
    <t>7494008212</t>
  </si>
  <si>
    <t>Pojistkové systémy Výkonové pojistkové vložky Válcové pojistkové vložky In 16A, Un AC 500 V / DC 250 V, velikost 10×38, gG - charakteristika pro všeobecné použití, Cd/Pb free</t>
  </si>
  <si>
    <t>-725758621</t>
  </si>
  <si>
    <t>1038</t>
  </si>
  <si>
    <t>7494008214</t>
  </si>
  <si>
    <t>Pojistkové systémy Výkonové pojistkové vložky Válcové pojistkové vložky In 20A, Un AC 500 V / DC 250 V, velikost 10×38, gG - charakteristika pro všeobecné použití, Cd/Pb free</t>
  </si>
  <si>
    <t>-1483597469</t>
  </si>
  <si>
    <t>1039</t>
  </si>
  <si>
    <t>7494008216</t>
  </si>
  <si>
    <t>Pojistkové systémy Výkonové pojistkové vložky Válcové pojistkové vložky In 25A, Un AC 500 V / DC 250 V, velikost 10×38, gG - charakteristika pro všeobecné použití, Cd/Pb free</t>
  </si>
  <si>
    <t>1690304809</t>
  </si>
  <si>
    <t>1040</t>
  </si>
  <si>
    <t>7494008254</t>
  </si>
  <si>
    <t>Pojistkové systémy Výkonové pojistkové vložky Válcové pojistkové vložky In 10A, Un AC 690 V / DC 250 V, velikost 14×51, gG - charakteristika pro všeobecné použití, Cd/Pb free</t>
  </si>
  <si>
    <t>-1371942630</t>
  </si>
  <si>
    <t>1041</t>
  </si>
  <si>
    <t>7494008260</t>
  </si>
  <si>
    <t>Pojistkové systémy Výkonové pojistkové vložky Válcové pojistkové vložky In 20A, Un AC 690 V / DC 250 V, velikost 14×51, gG - charakteristika pro všeobecné použití, Cd/Pb free</t>
  </si>
  <si>
    <t>856694026</t>
  </si>
  <si>
    <t>1042</t>
  </si>
  <si>
    <t>7494008264</t>
  </si>
  <si>
    <t>Pojistkové systémy Výkonové pojistkové vložky Válcové pojistkové vložky In 32A, Un AC 690 V / DC 250 V, velikost 14×51, gG - charakteristika pro všeobecné použití, Cd/Pb free</t>
  </si>
  <si>
    <t>1415774243</t>
  </si>
  <si>
    <t>1043</t>
  </si>
  <si>
    <t>7494008270</t>
  </si>
  <si>
    <t>Pojistkové systémy Výkonové pojistkové vložky Válcové pojistkové vložky In 63A, Un AC 500 V / DC 250 V, velikost 14×51, gG - charakteristika pro všeobecné použití, Cd/Pb free</t>
  </si>
  <si>
    <t>-18456135</t>
  </si>
  <si>
    <t>1044</t>
  </si>
  <si>
    <t>7494008304</t>
  </si>
  <si>
    <t>Pojistkové systémy Výkonové pojistkové vložky Válcové pojistkové vložky In 16A, Un AC 690 V / DC 250 V, velikost 22×58, gG - charakteristika pro všeobecné použití, Cd/Pb free</t>
  </si>
  <si>
    <t>573582931</t>
  </si>
  <si>
    <t>1045</t>
  </si>
  <si>
    <t>7494008306</t>
  </si>
  <si>
    <t>Pojistkové systémy Výkonové pojistkové vložky Válcové pojistkové vložky In 20A, Un AC 690 V / DC 250 V, velikost 22×58, gG - charakteristika pro všeobecné použití, Cd/Pb free</t>
  </si>
  <si>
    <t>-1357079567</t>
  </si>
  <si>
    <t>1046</t>
  </si>
  <si>
    <t>7494008308</t>
  </si>
  <si>
    <t>Pojistkové systémy Výkonové pojistkové vložky Válcové pojistkové vložky In 25A, Un AC 690 V / DC 250 V, velikost 22×58, gG - charakteristika pro všeobecné použití, Cd/Pb free</t>
  </si>
  <si>
    <t>-750939476</t>
  </si>
  <si>
    <t>1047</t>
  </si>
  <si>
    <t>7494008310</t>
  </si>
  <si>
    <t>Pojistkové systémy Výkonové pojistkové vložky Válcové pojistkové vložky In 32A, Un AC 690 V / DC 250 V, velikost 22×58, gG - charakteristika pro všeobecné použití, Cd/Pb free</t>
  </si>
  <si>
    <t>1738903470</t>
  </si>
  <si>
    <t>1048</t>
  </si>
  <si>
    <t>7494008312</t>
  </si>
  <si>
    <t>Pojistkové systémy Výkonové pojistkové vložky Válcové pojistkové vložky In 40A, Un AC 690 V / DC 250 V, velikost 22×58, gG - charakteristika pro všeobecné použití, Cd/Pb free</t>
  </si>
  <si>
    <t>985732119</t>
  </si>
  <si>
    <t>1049</t>
  </si>
  <si>
    <t>7494008314</t>
  </si>
  <si>
    <t>Pojistkové systémy Výkonové pojistkové vložky Válcové pojistkové vložky In 50A, Un AC 690 V / DC 250 V, velikost 22×58, gG - charakteristika pro všeobecné použití, Cd/Pb free</t>
  </si>
  <si>
    <t>-310142015</t>
  </si>
  <si>
    <t>1050</t>
  </si>
  <si>
    <t>7494008316</t>
  </si>
  <si>
    <t>Pojistkové systémy Výkonové pojistkové vložky Válcové pojistkové vložky In 63A, Un AC 500 V / DC 250 V, velikost 22×58, gG - charakteristika pro všeobecné použití, Cd/Pb free</t>
  </si>
  <si>
    <t>1265124613</t>
  </si>
  <si>
    <t>1051</t>
  </si>
  <si>
    <t>7494008348</t>
  </si>
  <si>
    <t>Pojistkové systémy Výkonové pojistkové vložky Pojistkové vložky Nožové pojistkové vložky, velikost 000 In 16A, Un AC 500 V / DC 250 V, velikost 000, gG - charakteristika pro všeobecné použití, Cd/Pb free</t>
  </si>
  <si>
    <t>-124406762</t>
  </si>
  <si>
    <t>1052</t>
  </si>
  <si>
    <t>7494008350</t>
  </si>
  <si>
    <t>Pojistkové systémy Výkonové pojistkové vložky Pojistkové vložky Nožové pojistkové vložky, velikost 000 In 20A, Un AC 500 V / DC 250 V, velikost 000, gG - charakteristika pro všeobecné použití, Cd/Pb free</t>
  </si>
  <si>
    <t>1244087266</t>
  </si>
  <si>
    <t>1053</t>
  </si>
  <si>
    <t>7494008352</t>
  </si>
  <si>
    <t>Pojistkové systémy Výkonové pojistkové vložky Pojistkové vložky Nožové pojistkové vložky, velikost 000 In 25A, Un AC 500 V / DC 250 V, velikost 000, gG - charakteristika pro všeobecné použití, Cd/Pb free</t>
  </si>
  <si>
    <t>-1019227187</t>
  </si>
  <si>
    <t>1054</t>
  </si>
  <si>
    <t>7494008354</t>
  </si>
  <si>
    <t>Pojistkové systémy Výkonové pojistkové vložky Pojistkové vložky Nožové pojistkové vložky, velikost 000 In 32A, Un AC 500 V / DC 250 V, velikost 000, gG - charakteristika pro všeobecné použití, Cd/Pb free</t>
  </si>
  <si>
    <t>-702041662</t>
  </si>
  <si>
    <t>1055</t>
  </si>
  <si>
    <t>7494008360</t>
  </si>
  <si>
    <t>Pojistkové systémy Výkonové pojistkové vložky Pojistkové vložky Nožové pojistkové vložky, velikost 000 In 50A, Un AC 500 V / DC 250 V, velikost 000, gG - charakteristika pro všeobecné použití, Cd/Pb free</t>
  </si>
  <si>
    <t>-2045804066</t>
  </si>
  <si>
    <t>1056</t>
  </si>
  <si>
    <t>7494008366</t>
  </si>
  <si>
    <t>Pojistkové systémy Výkonové pojistkové vložky Pojistkové vložky Nožové pojistkové vložky, velikost 000 In 100A, Un AC 500 V / DC 250 V, velikost 000, gG - charakteristika pro všeobecné použití, Cd/Pb free</t>
  </si>
  <si>
    <t>1081829894</t>
  </si>
  <si>
    <t>1057</t>
  </si>
  <si>
    <t>7494008368</t>
  </si>
  <si>
    <t>Pojistkové systémy Výkonové pojistkové vložky Pojistkové vložky Nožové pojistkové vložky, velikost 000 In 125A, Un AC 400 V / DC 250 V, velikost 000, gG - charakteristika pro všeobecné použití, Cd/Pb free</t>
  </si>
  <si>
    <t>-189182676</t>
  </si>
  <si>
    <t>1058</t>
  </si>
  <si>
    <t>7494008370</t>
  </si>
  <si>
    <t>Pojistkové systémy Výkonové pojistkové vložky Pojistkové vložky Nožové pojistkové vložky, velikost 000 In 160A, Un AC 400 V / DC 250 V, velikost 000, gG - charakteristika pro všeobecné použití, Cd/Pb free</t>
  </si>
  <si>
    <t>1845463088</t>
  </si>
  <si>
    <t>1059</t>
  </si>
  <si>
    <t>7494008410</t>
  </si>
  <si>
    <t>Pojistkové systémy Výkonové pojistkové vložky Pojistkové vložky Nožové pojistkové vložky, velikost 1 In 32A, Un AC 500 V / DC 440 V, velikost 1, gG - charakteristika pro všeobecné použití, Cd/Pb free</t>
  </si>
  <si>
    <t>1490594567</t>
  </si>
  <si>
    <t>1060</t>
  </si>
  <si>
    <t>7494008416</t>
  </si>
  <si>
    <t>Pojistkové systémy Výkonové pojistkové vložky Pojistkové vložky Nožové pojistkové vložky, velikost 1 In 50A, Un AC 500 V / DC 440 V, velikost 1, gG - charakteristika pro všeobecné použití, Cd/Pb free</t>
  </si>
  <si>
    <t>-242905288</t>
  </si>
  <si>
    <t>1061</t>
  </si>
  <si>
    <t>7494008422</t>
  </si>
  <si>
    <t>Pojistkové systémy Výkonové pojistkové vložky Pojistkové vložky Nožové pojistkové vložky, velikost 1 In 100A, Un AC 500 V / DC 440 V, velikost 1, gG - charakteristika pro všeobecné použití, Cd/Pb free</t>
  </si>
  <si>
    <t>-1475464400</t>
  </si>
  <si>
    <t>1062</t>
  </si>
  <si>
    <t>7494008424</t>
  </si>
  <si>
    <t>Pojistkové systémy Výkonové pojistkové vložky Pojistkové vložky Nožové pojistkové vložky, velikost 1 In 125A, Un AC 500 V / DC 440 V, velikost 1, gG - charakteristika pro všeobecné použití, Cd/Pb free</t>
  </si>
  <si>
    <t>-1561467252</t>
  </si>
  <si>
    <t>1063</t>
  </si>
  <si>
    <t>7494008426</t>
  </si>
  <si>
    <t>Pojistkové systémy Výkonové pojistkové vložky Pojistkové vložky Nožové pojistkové vložky, velikost 1 In 160A, Un AC 500 V / DC 440 V, velikost 1, gG - charakteristika pro všeobecné použití, Cd/Pb free</t>
  </si>
  <si>
    <t>-319213269</t>
  </si>
  <si>
    <t>723</t>
  </si>
  <si>
    <t>7494008396</t>
  </si>
  <si>
    <t>Pojistkové systémy Výkonové pojistkové vložky Pojistkové vložky Nožové pojistkové vložky, velikost 00 In 160A, Un AC 500 V / DC 250 V, velikost 00, gG - charakteristika pro všeobecné použití, Cd/Pb free</t>
  </si>
  <si>
    <t>-2037365827</t>
  </si>
  <si>
    <t>731</t>
  </si>
  <si>
    <t>7494007640</t>
  </si>
  <si>
    <t>Pojistkové systémy Odpínače, odpojovače a držáky válcových pojistkových vložek Pojistkové odpínače Ie 63 A, Ue AC 690 V/DC 440 V, pro válcové pojistkové vložky 14x51, 3pól. ovládání, bez signalizace, náhrada za např.  OPVA14-3</t>
  </si>
  <si>
    <t>-866620581</t>
  </si>
  <si>
    <t>732</t>
  </si>
  <si>
    <t>7494008262</t>
  </si>
  <si>
    <t>Pojistkové systémy Výkonové pojistkové vložky Válcové pojistkové vložky In 25A, Un AC 690 V / DC 250 V, velikost 14×51, gG - charakteristika pro všeobecné použití, Cd/Pb free</t>
  </si>
  <si>
    <t>-1299255072</t>
  </si>
  <si>
    <t>733</t>
  </si>
  <si>
    <t>7494008266</t>
  </si>
  <si>
    <t>Pojistkové systémy Výkonové pojistkové vložky Válcové pojistkové vložky In 40A, Un AC 500 V / DC 250 V, velikost 14×51, gG - charakteristika pro všeobecné použití, Cd/Pb free</t>
  </si>
  <si>
    <t>-1826208253</t>
  </si>
  <si>
    <t>734</t>
  </si>
  <si>
    <t>7494008268</t>
  </si>
  <si>
    <t>Pojistkové systémy Výkonové pojistkové vložky Válcové pojistkové vložky In 50A, Un AC 500 V / DC 250 V, velikost 14×51, gG - charakteristika pro všeobecné použití, Cd/Pb free</t>
  </si>
  <si>
    <t>-779554583</t>
  </si>
  <si>
    <t>747</t>
  </si>
  <si>
    <t>7494008404</t>
  </si>
  <si>
    <t>Pojistkové systémy Výkonové pojistkové vložky Pojistkové vložky Nožové pojistkové vložky, velikost 1 In 16A, Un AC 500 V / DC 440 V, velikost 1, gG - charakteristika pro všeobecné použití, Cd/Pb free</t>
  </si>
  <si>
    <t>651830705</t>
  </si>
  <si>
    <t>781</t>
  </si>
  <si>
    <t>7494007792</t>
  </si>
  <si>
    <t>Pojistkové systémy Řadové pojistkové odpínače Řadové pojistkové odpínače velikosti 1 do 250 A Ie 250 A (325 A/ZP1), Ue 690 V, 3pól. provedení, M10 - šrouby přiloženy</t>
  </si>
  <si>
    <t>416665314</t>
  </si>
  <si>
    <t>782</t>
  </si>
  <si>
    <t>7494008428</t>
  </si>
  <si>
    <t>Pojistkové systémy Výkonové pojistkové vložky Pojistkové vložky Nožové pojistkové vložky, velikost 1 In 200A, Un AC 500 V / DC 440 V, velikost 1, gG - charakteristika pro všeobecné použití, Cd/Pb free</t>
  </si>
  <si>
    <t>-738519422</t>
  </si>
  <si>
    <t>784</t>
  </si>
  <si>
    <t>7494007986</t>
  </si>
  <si>
    <t>Pojistkové systémy Lištové pojistkové odpínače Lištové pojistkové odpínače velikosti 00 do 160 A Ie 160 A (240 A/ZP000), Ue 690 V, 1pól. ovládání, rozteč přípojnic 185 mm, velikost 00, náhrada za např. FD00-31D/F</t>
  </si>
  <si>
    <t>-908607168</t>
  </si>
  <si>
    <t>786</t>
  </si>
  <si>
    <t>7494008448</t>
  </si>
  <si>
    <t>Pojistkové systémy Výkonové pojistkové vložky Pojistkové vložky Nožové pojistkové vložky, velikost 2 In 40A, Un AC 500 V / DC 440 V, velikost 2, gG - charakteristika pro všeobecné použití, Cd/Pb free</t>
  </si>
  <si>
    <t>1137743444</t>
  </si>
  <si>
    <t>787</t>
  </si>
  <si>
    <t>7494008450</t>
  </si>
  <si>
    <t>Pojistkové systémy Výkonové pojistkové vložky Pojistkové vložky Nožové pojistkové vložky, velikost 2 In 50A, Un AC 500 V / DC 440 V, velikost 2, gG - charakteristika pro všeobecné použití, Cd/Pb free</t>
  </si>
  <si>
    <t>1705639878</t>
  </si>
  <si>
    <t>788</t>
  </si>
  <si>
    <t>7494008456</t>
  </si>
  <si>
    <t>Pojistkové systémy Výkonové pojistkové vložky Pojistkové vložky Nožové pojistkové vložky, velikost 2 In 100A, Un AC 500 V / DC 440 V, velikost 2, gG - charakteristika pro všeobecné použití, Cd/Pb free</t>
  </si>
  <si>
    <t>-372708031</t>
  </si>
  <si>
    <t>789</t>
  </si>
  <si>
    <t>7494008460</t>
  </si>
  <si>
    <t>Pojistkové systémy Výkonové pojistkové vložky Pojistkové vložky Nožové pojistkové vložky, velikost 2 In 160A, Un AC 500 V / DC 440 V, velikost 2, gG - charakteristika pro všeobecné použití, Cd/Pb free</t>
  </si>
  <si>
    <t>-1832848419</t>
  </si>
  <si>
    <t>19</t>
  </si>
  <si>
    <t>7494007656</t>
  </si>
  <si>
    <t>Pojistkové systémy Odpínače, odpojovače a držáky válcových pojistkových vložek Pojistkové odpínače Ie 125 A, Ue AC 690 V/DC 440 V, pro válcové pojistkové vložky 22x58, 3pól. provedení, bez signalizace, náhrada za např.  OPVA22-3</t>
  </si>
  <si>
    <t>806757120</t>
  </si>
  <si>
    <t>20</t>
  </si>
  <si>
    <t>7494008318</t>
  </si>
  <si>
    <t>Pojistkové systémy Výkonové pojistkové vložky Válcové pojistkové vložky In 80A, Un AC 500 V / DC 250 V, velikost 22×58, gG - charakteristika pro všeobecné použití, Cd/Pb free</t>
  </si>
  <si>
    <t>-5009557</t>
  </si>
  <si>
    <t>169</t>
  </si>
  <si>
    <t>7494008452</t>
  </si>
  <si>
    <t>Pojistkové systémy Výkonové pojistkové vložky Pojistkové vložky Nožové pojistkové vložky, velikost 2 In 63A, Un AC 500 V / DC 440 V, velikost 2, gG - charakteristika pro všeobecné použití, Cd/Pb free</t>
  </si>
  <si>
    <t>830262797</t>
  </si>
  <si>
    <t>921</t>
  </si>
  <si>
    <t>7494008660</t>
  </si>
  <si>
    <t>Pojistkové systémy Pojistkové vložky pro jištění polovodičů Válcové pojistkové vložky In 10A, Un AC 690 V / DC 700 V, velikost 14×51, gR - charakteristika pro jištění polovodičů, Cd/Pb free</t>
  </si>
  <si>
    <t>-326738519</t>
  </si>
  <si>
    <t>922</t>
  </si>
  <si>
    <t>7494008662</t>
  </si>
  <si>
    <t>Pojistkové systémy Pojistkové vložky pro jištění polovodičů Válcové pojistkové vložky In 16A, Un AC 690 V / DC 600 V, velikost 14×51, gR - charakteristika pro jištění polovodičů, Cd/Pb free</t>
  </si>
  <si>
    <t>1340580308</t>
  </si>
  <si>
    <t>923</t>
  </si>
  <si>
    <t>7494008664</t>
  </si>
  <si>
    <t>Pojistkové systémy Pojistkové vložky pro jištění polovodičů Válcové pojistkové vložky In 20A, Un AC 690 V / DC 600 V, velikost 14×51, gR - charakteristika pro jištění polovodičů, Cd/Pb free</t>
  </si>
  <si>
    <t>-828379440</t>
  </si>
  <si>
    <t>957</t>
  </si>
  <si>
    <t>7494009252</t>
  </si>
  <si>
    <t>Pojistkové systémy Pojistky VN VN pojistkové vložky např. PM45 10A, Un 22/25 kV, I1 50 kA</t>
  </si>
  <si>
    <t>-916765670</t>
  </si>
  <si>
    <t>978</t>
  </si>
  <si>
    <t>7494008414</t>
  </si>
  <si>
    <t>Pojistkové systémy Výkonové pojistkové vložky Pojistkové vložky Nožové pojistkové vložky, velikost 1 In 40A, Un AC 500 V / DC 440 V, velikost 1, gG - charakteristika pro všeobecné použití, Cd/Pb free</t>
  </si>
  <si>
    <t>1925664331</t>
  </si>
  <si>
    <t>979</t>
  </si>
  <si>
    <t>7494008418</t>
  </si>
  <si>
    <t>Pojistkové systémy Výkonové pojistkové vložky Pojistkové vložky Nožové pojistkové vložky, velikost 1 In 63A, Un AC 500 V / DC 440 V, velikost 1, gG - charakteristika pro všeobecné použití, Cd/Pb free</t>
  </si>
  <si>
    <t>1335623716</t>
  </si>
  <si>
    <t>980</t>
  </si>
  <si>
    <t>7494008420</t>
  </si>
  <si>
    <t>Pojistkové systémy Výkonové pojistkové vložky Pojistkové vložky Nožové pojistkové vložky, velikost 1 In 80A, Un AC 500 V / DC 440 V, velikost 1, gG - charakteristika pro všeobecné použití, Cd/Pb free</t>
  </si>
  <si>
    <t>1511035690</t>
  </si>
  <si>
    <t>981</t>
  </si>
  <si>
    <t>7494008358</t>
  </si>
  <si>
    <t>Pojistkové systémy Výkonové pojistkové vložky Pojistkové vložky Nožové pojistkové vložky, velikost 000 In 40A, Un AC 500 V / DC 250 V, velikost 000, gG - charakteristika pro všeobecné použití, Cd/Pb free</t>
  </si>
  <si>
    <t>904131329</t>
  </si>
  <si>
    <t>982</t>
  </si>
  <si>
    <t>7494008362</t>
  </si>
  <si>
    <t>Pojistkové systémy Výkonové pojistkové vložky Pojistkové vložky Nožové pojistkové vložky, velikost 000 In 63A, Un AC 500 V / DC 250 V, velikost 000, gG - charakteristika pro všeobecné použití, Cd/Pb free</t>
  </si>
  <si>
    <t>614757175</t>
  </si>
  <si>
    <t>983</t>
  </si>
  <si>
    <t>7494008364</t>
  </si>
  <si>
    <t>Pojistkové systémy Výkonové pojistkové vložky Pojistkové vložky Nožové pojistkové vložky, velikost 000 In 80A, Un AC 500 V / DC 250 V, velikost 000, gG - charakteristika pro všeobecné použití, Cd/Pb free</t>
  </si>
  <si>
    <t>752995014</t>
  </si>
  <si>
    <t>984</t>
  </si>
  <si>
    <t>7494008258</t>
  </si>
  <si>
    <t>Pojistkové systémy Výkonové pojistkové vložky Válcové pojistkové vložky In 16A, Un AC 690 V / DC 250 V, velikost 14×51, gG - charakteristika pro všeobecné použití, Cd/Pb free</t>
  </si>
  <si>
    <t>1133405726</t>
  </si>
  <si>
    <t>1014</t>
  </si>
  <si>
    <t>7494009116</t>
  </si>
  <si>
    <t>Pojistkové systémy Pojistkové spodky a držáky Pojistkové spodky s plastovou základnou 3pól. provedení, kombinace: M8 - svorkový šroub a V-praporec</t>
  </si>
  <si>
    <t>1800251505</t>
  </si>
  <si>
    <t>1022</t>
  </si>
  <si>
    <t>7494009250</t>
  </si>
  <si>
    <t>Pojistkové systémy Pojistky VN VN pojistkové vložky např. PM45 6,3A, Un 22/25 kV, I1 50 kA</t>
  </si>
  <si>
    <t>1012151783</t>
  </si>
  <si>
    <t>1023</t>
  </si>
  <si>
    <t>7494009254</t>
  </si>
  <si>
    <t>Pojistkové systémy Pojistky VN VN pojistkové vložky např. PM45 16A, Un 22/25 kV, I1 50 kA</t>
  </si>
  <si>
    <t>-701503003</t>
  </si>
  <si>
    <t>1024</t>
  </si>
  <si>
    <t>7494009256</t>
  </si>
  <si>
    <t>Pojistkové systémy Pojistky VN VN pojistkové vložky např. PM45 20A, Un 22/25 kV, I1 50 kA</t>
  </si>
  <si>
    <t>1646368310</t>
  </si>
  <si>
    <t>1025</t>
  </si>
  <si>
    <t>7494009272</t>
  </si>
  <si>
    <t>Pojistkové systémy Pojistky VN VN pojistkové vložky např. PQ45 6,3A, Un 35/38,5 kV, I1 35,5 kA</t>
  </si>
  <si>
    <t>177447922</t>
  </si>
  <si>
    <t>1026</t>
  </si>
  <si>
    <t>7494009274</t>
  </si>
  <si>
    <t>Pojistkové systémy Pojistky VN VN pojistkové vložky např. PQ45 10A, Un 35/38,5 kV, I1 35,5 kA</t>
  </si>
  <si>
    <t>823761327</t>
  </si>
  <si>
    <t>1027</t>
  </si>
  <si>
    <t>7494009276</t>
  </si>
  <si>
    <t>Pojistkové systémy Pojistky VN VN pojistkové vložky např. PQ45 16A, Un 35/38,5 kV, I1 35,5 kA</t>
  </si>
  <si>
    <t>1822285069</t>
  </si>
  <si>
    <t>1028</t>
  </si>
  <si>
    <t>7494009278</t>
  </si>
  <si>
    <t>Pojistkové systémy Pojistky VN VN pojistkové vložky např. PQ45 20A, Un 35/38,5 kV, I1 35,5 kA</t>
  </si>
  <si>
    <t>668585879</t>
  </si>
  <si>
    <t>Uzemnění</t>
  </si>
  <si>
    <t>234</t>
  </si>
  <si>
    <t>7491600120</t>
  </si>
  <si>
    <t>Uzemnění Vnější Sada pro společné uzemnění vodičů (2 montážní lišty, 1 m uzemňovací tyč) bez svorek</t>
  </si>
  <si>
    <t>-1272710737</t>
  </si>
  <si>
    <t>235</t>
  </si>
  <si>
    <t>7491600130</t>
  </si>
  <si>
    <t>Uzemnění Vnější Zemnící pásek stožáru TV FeZn 30x4 mm2 v délce 25 m</t>
  </si>
  <si>
    <t>1758875152</t>
  </si>
  <si>
    <t>237</t>
  </si>
  <si>
    <t>7491600150</t>
  </si>
  <si>
    <t>Uzemnění Vnější Tab."ZN.UZEMNĚNÍ"výstr.samolep.(pásek 6</t>
  </si>
  <si>
    <t>-1103015343</t>
  </si>
  <si>
    <t>238</t>
  </si>
  <si>
    <t>7491600160</t>
  </si>
  <si>
    <t>Uzemnění Vnější Návlečka OS 06  symbol</t>
  </si>
  <si>
    <t>94850065</t>
  </si>
  <si>
    <t>239</t>
  </si>
  <si>
    <t>7491600170</t>
  </si>
  <si>
    <t>Uzemnění Vnější Tab. "30-B" bezpečnostní</t>
  </si>
  <si>
    <t>-2107861268</t>
  </si>
  <si>
    <t>240</t>
  </si>
  <si>
    <t>7491600180</t>
  </si>
  <si>
    <t>Uzemnění Vnější Uzemňovací vedení v zemi, páskem FeZn do 120 mm2</t>
  </si>
  <si>
    <t>m</t>
  </si>
  <si>
    <t>-693974417</t>
  </si>
  <si>
    <t>241</t>
  </si>
  <si>
    <t>7491600210</t>
  </si>
  <si>
    <t>Uzemnění Vnější Deska zemnící ZD01</t>
  </si>
  <si>
    <t>-1395156477</t>
  </si>
  <si>
    <t>242</t>
  </si>
  <si>
    <t>7491600220</t>
  </si>
  <si>
    <t>Uzemnění Vnější Deska zemnící ZD01a</t>
  </si>
  <si>
    <t>1195746950</t>
  </si>
  <si>
    <t>243</t>
  </si>
  <si>
    <t>7491600230</t>
  </si>
  <si>
    <t>Uzemnění Vnější Deska zemnící ZD02</t>
  </si>
  <si>
    <t>1209826690</t>
  </si>
  <si>
    <t>244</t>
  </si>
  <si>
    <t>7491600240</t>
  </si>
  <si>
    <t>Uzemnění Vnější Tyč ZT 1,0t Tprofil zemnící</t>
  </si>
  <si>
    <t>613085546</t>
  </si>
  <si>
    <t>245</t>
  </si>
  <si>
    <t>7491600250</t>
  </si>
  <si>
    <t>Uzemnění Vnější Tyč ZT 1.5k K- kříž zemnící</t>
  </si>
  <si>
    <t>1986129735</t>
  </si>
  <si>
    <t>246</t>
  </si>
  <si>
    <t>7491600260</t>
  </si>
  <si>
    <t>Uzemnění Vnější Tyč ZT 1,5t T-profil zemnící</t>
  </si>
  <si>
    <t>1882999021</t>
  </si>
  <si>
    <t>454</t>
  </si>
  <si>
    <t>7491010334</t>
  </si>
  <si>
    <t>-885770065</t>
  </si>
  <si>
    <t>559</t>
  </si>
  <si>
    <t>7491600110</t>
  </si>
  <si>
    <t>Uzemnění Vnitřní Svorka OBO 1801 ekvipotenciální</t>
  </si>
  <si>
    <t>-851043154</t>
  </si>
  <si>
    <t>542</t>
  </si>
  <si>
    <t>7491600540</t>
  </si>
  <si>
    <t>Uzemnění Hromosvodné vedení Drát uzem. FeZn pozink. pr. 8</t>
  </si>
  <si>
    <t>kg</t>
  </si>
  <si>
    <t>1312193196</t>
  </si>
  <si>
    <t>562</t>
  </si>
  <si>
    <t>7491600190</t>
  </si>
  <si>
    <t>Uzemnění Vnější Uzemňovací vedení v zemi, kruhovým vodičem FeZn do D=10 mm</t>
  </si>
  <si>
    <t>-1287170101</t>
  </si>
  <si>
    <t>569</t>
  </si>
  <si>
    <t>7491601740</t>
  </si>
  <si>
    <t>Uzemnění Hromosvodné vedení Svorka SZ - litina</t>
  </si>
  <si>
    <t>421283066</t>
  </si>
  <si>
    <t>571</t>
  </si>
  <si>
    <t>7491601450</t>
  </si>
  <si>
    <t>Uzemnění Hromosvodné vedení Svorka SR 2b</t>
  </si>
  <si>
    <t>-30984269</t>
  </si>
  <si>
    <t>572</t>
  </si>
  <si>
    <t>7491601490</t>
  </si>
  <si>
    <t>Uzemnění Hromosvodné vedení Svorka SS</t>
  </si>
  <si>
    <t>-1456757096</t>
  </si>
  <si>
    <t>573</t>
  </si>
  <si>
    <t>7491601350</t>
  </si>
  <si>
    <t>Uzemnění Hromosvodné vedení Svorka SK - Cu</t>
  </si>
  <si>
    <t>1050763147</t>
  </si>
  <si>
    <t>742</t>
  </si>
  <si>
    <t>Spínací prvky</t>
  </si>
  <si>
    <t>397</t>
  </si>
  <si>
    <t>7494004192</t>
  </si>
  <si>
    <t>Modulární přístroje Spínací přístroje Instalační stykače AC Ith 20 A, Uc AC 230 V, 2x zapínací kontakt, AC-3: zap. 9A</t>
  </si>
  <si>
    <t>-1745688172</t>
  </si>
  <si>
    <t>398</t>
  </si>
  <si>
    <t>7494004194</t>
  </si>
  <si>
    <t>Modulární přístroje Spínací přístroje Instalační stykače AC Ith 20 A, Uc AC 24 V, 2x zapínací kontakt, AC-3: zap. 9A</t>
  </si>
  <si>
    <t>-1124537367</t>
  </si>
  <si>
    <t>399</t>
  </si>
  <si>
    <t>7494004226</t>
  </si>
  <si>
    <t>Modulární přístroje Spínací přístroje Instalační stykače AC Ith 40 A, Uc AC 230 V, 4x zapínací kontakt, AC-3: 22A</t>
  </si>
  <si>
    <t>-1188523364</t>
  </si>
  <si>
    <t>400</t>
  </si>
  <si>
    <t>7494004228</t>
  </si>
  <si>
    <t>Modulární přístroje Spínací přístroje Instalační stykače AC Ith 40 A, Uc AC 24 V, 4x zapínací kontakt, s manuálním ovládáním, AC-3: 22A</t>
  </si>
  <si>
    <t>1741244831</t>
  </si>
  <si>
    <t>401</t>
  </si>
  <si>
    <t>7494004246</t>
  </si>
  <si>
    <t>Modulární přístroje Spínací přístroje Instalační stykače AC s manuálním ovládáním Ith 20 A, Uc AC 230 V, 2x zapínací kontakt, s manuálním ovládáním, AC-3: zap. 9A</t>
  </si>
  <si>
    <t>-273415081</t>
  </si>
  <si>
    <t>402</t>
  </si>
  <si>
    <t>7494004248</t>
  </si>
  <si>
    <t>Modulární přístroje Spínací přístroje Instalační stykače AC s manuálním ovládáním Ith 20 A, Uc AC 24 V, 2x zapínací kontakt, s manuálním ovládáním, AC-3: zap. 9A</t>
  </si>
  <si>
    <t>1171050470</t>
  </si>
  <si>
    <t>403</t>
  </si>
  <si>
    <t>7494004252</t>
  </si>
  <si>
    <t>Modulární přístroje Spínací přístroje Instalační stykače AC s manuálním ovládáním Ith 20 A, Uc AC 24 V, 1x zapínací kontakt, 1x rozpínací kontakt, s manuálním ovládáním, AC-3, zap. 9A, rozp. 6A</t>
  </si>
  <si>
    <t>-1535462706</t>
  </si>
  <si>
    <t>404</t>
  </si>
  <si>
    <t>7494004254</t>
  </si>
  <si>
    <t>Modulární přístroje Spínací přístroje Instalační stykače AC s manuálním ovládáním Ith 25 A, Uc AC 230 V, 4x zapínací kontakt, s manuálním ovládáním, AC-3: 8,5A</t>
  </si>
  <si>
    <t>774436276</t>
  </si>
  <si>
    <t>405</t>
  </si>
  <si>
    <t>7494004256</t>
  </si>
  <si>
    <t>Modulární přístroje Spínací přístroje Instalační stykače AC s manuálním ovládáním Ith 25 A, Uc AC 24 V, 4x zapínací kontakt, s manuálním ovládáním, AC-3: 8,5A</t>
  </si>
  <si>
    <t>-731667240</t>
  </si>
  <si>
    <t>406</t>
  </si>
  <si>
    <t>7494004258</t>
  </si>
  <si>
    <t>Modulární přístroje Spínací přístroje Instalační stykače AC s manuálním ovládáním Ith 25 A, Uc AC 230 V, 3x zapínací kontakt, 1x rozpínací kontakt, s manuálním ovládáním, AC-3: 8,5A</t>
  </si>
  <si>
    <t>963449969</t>
  </si>
  <si>
    <t>407</t>
  </si>
  <si>
    <t>7494004262</t>
  </si>
  <si>
    <t>Modulární přístroje Spínací přístroje Instalační stykače AC s manuálním ovládáním Ith 40 A, Uc AC 230 V, 4x zapínací kontakt, s manuálním ovládáním,  AC-3: 22A</t>
  </si>
  <si>
    <t>-987142829</t>
  </si>
  <si>
    <t>408</t>
  </si>
  <si>
    <t>7494004264</t>
  </si>
  <si>
    <t>Modulární přístroje Spínací přístroje Instalační stykače AC s manuálním ovládáním Ith 40 A, Uc AC 24 V, 4x zapínací kontakt, s manuálním ovládáním,  AC-3: 22A</t>
  </si>
  <si>
    <t>694510432</t>
  </si>
  <si>
    <t>410</t>
  </si>
  <si>
    <t>7494004426</t>
  </si>
  <si>
    <t>Modulární přístroje Spínací přístroje Spínací hodiny In 16 A, Uc AC 230 V, 1x přepínací kontakt, týdenní program, 1 kanál, funkce astro, jazyk CS, EN, DE, PL, RU, IT, FR, ES, PT, NL, DA, FI, NO, SV, TR, záloha chodu</t>
  </si>
  <si>
    <t>-2015011811</t>
  </si>
  <si>
    <t>29</t>
  </si>
  <si>
    <t>7494004414</t>
  </si>
  <si>
    <t>Modulární přístroje Spínací přístroje Spínací hodiny In 16 A, Uc AC 230 V, 1x přepínací kontakt, týdenní program, 1 kanál, jazyk EN, záloha chodu</t>
  </si>
  <si>
    <t>-677253811</t>
  </si>
  <si>
    <t>30</t>
  </si>
  <si>
    <t>7494004574</t>
  </si>
  <si>
    <t>Modulární přístroje Ostatní přístroje -modulární přístroje Spínače a tlačítka Tlačítkové spínače Ith 25 A, Ue AC 230/400 V, 1x zapínací kontakt, 1x rozpínací kontakt, zapínací tlačítko - barva zelená, vypínací tlačítko - barva červená</t>
  </si>
  <si>
    <t>26391189</t>
  </si>
  <si>
    <t>1065</t>
  </si>
  <si>
    <t>7494004348</t>
  </si>
  <si>
    <t>Modulární přístroje Spínací přístroje Instalační relé Un AC 230 V, AC/DC 24 V, 1x přepínací kontakt 16 A, červená signálka</t>
  </si>
  <si>
    <t>1271009539</t>
  </si>
  <si>
    <t>1066</t>
  </si>
  <si>
    <t>7494004354</t>
  </si>
  <si>
    <t>Modulární přístroje Spínací přístroje Instalační relé Un AC 230 V, AC/DC 24 V, 3x přepínací kontakt 8 A, zelená signálka</t>
  </si>
  <si>
    <t>-40708931</t>
  </si>
  <si>
    <t>1067</t>
  </si>
  <si>
    <t>7494004356</t>
  </si>
  <si>
    <t>Modulární přístroje Spínací přístroje Instalační relé Un AC 230 V, AC/DC 24 V, 3x přepínací kontakt 8 A, červená signálka</t>
  </si>
  <si>
    <t>1731319418</t>
  </si>
  <si>
    <t>1068</t>
  </si>
  <si>
    <t>7494004358</t>
  </si>
  <si>
    <t>Modulární přístroje Spínací přístroje Mechanická impulzní (paměťová) relé In 20 A, Un AC 230 V, 1x zapínací kontakt</t>
  </si>
  <si>
    <t>1380913995</t>
  </si>
  <si>
    <t>1069</t>
  </si>
  <si>
    <t>7494004360</t>
  </si>
  <si>
    <t>Modulární přístroje Spínací přístroje Mechanická impulzní (paměťová) relé In 20 A, Un AC 230 V, 2x zapínací kontakt</t>
  </si>
  <si>
    <t>-1243494383</t>
  </si>
  <si>
    <t>1070</t>
  </si>
  <si>
    <t>7494004362</t>
  </si>
  <si>
    <t>Modulární přístroje Spínací přístroje Mechanická impulzní (paměťová) relé In 20 A, Un AC 230 V, 1x zapínací kontakt, 1x rozpínací kontakt</t>
  </si>
  <si>
    <t>-544942229</t>
  </si>
  <si>
    <t>1071</t>
  </si>
  <si>
    <t>7494004364</t>
  </si>
  <si>
    <t>Modulární přístroje Spínací přístroje Mechanická impulzní (paměťová) relé In 32 A, Un AC 230 V, 2x zapínací kontakt</t>
  </si>
  <si>
    <t>-1780661931</t>
  </si>
  <si>
    <t>1072</t>
  </si>
  <si>
    <t>7494004366</t>
  </si>
  <si>
    <t>Modulární přístroje Spínací přístroje Mechanická impulzní (paměťová) relé In 32 A, Un AC 24 V, 2x zapínací kontakt</t>
  </si>
  <si>
    <t>876588276</t>
  </si>
  <si>
    <t>1073</t>
  </si>
  <si>
    <t>7494004368</t>
  </si>
  <si>
    <t>Modulární přístroje Spínací přístroje Mechanická impulzní (paměťová) relé In 32 A, Un AC 230 V, 1x zapínací kontakt, 1x rozpínací kontakt</t>
  </si>
  <si>
    <t>-61925848</t>
  </si>
  <si>
    <t>1074</t>
  </si>
  <si>
    <t>7494004370</t>
  </si>
  <si>
    <t>Modulární přístroje Spínací přístroje Mechanická impulzní (paměťová) relé In 32 A, Un AC 24 V, 1x zapínací kontakt, 1x rozpínací kontakt</t>
  </si>
  <si>
    <t>1177125798</t>
  </si>
  <si>
    <t>1075</t>
  </si>
  <si>
    <t>7494004372</t>
  </si>
  <si>
    <t>Modulární přístroje Spínací přístroje Mechanická impulzní (paměťová) relé In 32 A, Un AC 230 V, 4x zapínací kontakt</t>
  </si>
  <si>
    <t>581866968</t>
  </si>
  <si>
    <t>1076</t>
  </si>
  <si>
    <t>7494004374</t>
  </si>
  <si>
    <t>Modulární přístroje Spínací přístroje Mechanická impulzní (paměťová) relé In 32 A, Un AC 24 V, 4x zapínací kontakt</t>
  </si>
  <si>
    <t>875380017</t>
  </si>
  <si>
    <t>1077</t>
  </si>
  <si>
    <t>7494004376</t>
  </si>
  <si>
    <t>Modulární přístroje Spínací přístroje Mechanická impulzní (paměťová) relé In 32 A, Un AC 230 V, 3x zapínací kontakt, 1x rozpínací kontakt</t>
  </si>
  <si>
    <t>77172509</t>
  </si>
  <si>
    <t>1078</t>
  </si>
  <si>
    <t>7494004378</t>
  </si>
  <si>
    <t>Modulární přístroje Spínací přístroje Mechanická impulzní (paměťová) relé In 32 A, Un AC 24 V, 3x zapínací kontakt, 1x rozpínací kontakt</t>
  </si>
  <si>
    <t>505117692</t>
  </si>
  <si>
    <t>1079</t>
  </si>
  <si>
    <t>7494004380</t>
  </si>
  <si>
    <t>Modulární přístroje Spínací přístroje Mechanická impulzní (paměťová) relé In 63 A, Un AC 230 V, 3x zapínací kontakt, 1x rozpínací kontakt</t>
  </si>
  <si>
    <t>-1128832005</t>
  </si>
  <si>
    <t>1080</t>
  </si>
  <si>
    <t>7494004382</t>
  </si>
  <si>
    <t>Modulární přístroje Spínací přístroje Mechanická impulzní (paměťová) relé In 63 A, Un AC 24 V, 3x zapínací kontakt, 1x rozpínací kontakt</t>
  </si>
  <si>
    <t>-647456266</t>
  </si>
  <si>
    <t>1081</t>
  </si>
  <si>
    <t>7494004384</t>
  </si>
  <si>
    <t>Modulární přístroje Spínací přístroje Mechanická impulzní (paměťová) relé In 63 A, Un AC 230 V, 4x zapínací kontakt</t>
  </si>
  <si>
    <t>-1609177654</t>
  </si>
  <si>
    <t>1082</t>
  </si>
  <si>
    <t>7494004386</t>
  </si>
  <si>
    <t>Modulární přístroje Spínací přístroje Mechanická impulzní (paměťová) relé In 63 A, Un AC 24 V, 4x zapínací kontakt</t>
  </si>
  <si>
    <t>-1377260254</t>
  </si>
  <si>
    <t>1083</t>
  </si>
  <si>
    <t>7494004388</t>
  </si>
  <si>
    <t>Modulární přístroje Spínací přístroje Mechanická impulzní (paměťová) relé In 6 A, Un AC 230 V, 1x zapínací kontakt, 1x rozpínací kontakt, např. pro MIG</t>
  </si>
  <si>
    <t>746492068</t>
  </si>
  <si>
    <t>1084</t>
  </si>
  <si>
    <t>7494004390</t>
  </si>
  <si>
    <t>Modulární přístroje Spínací přístroje Mechanická impulzní (paměťová) relé Un AC 230 V, 1x přepínací kontakt, např. pro MIG</t>
  </si>
  <si>
    <t>355149160</t>
  </si>
  <si>
    <t>1085</t>
  </si>
  <si>
    <t>7494004392</t>
  </si>
  <si>
    <t>Modulární přístroje Spínací přístroje Mechanická impulzní (paměťová) relé Un AC 230 V, pro MIG</t>
  </si>
  <si>
    <t>-1585271693</t>
  </si>
  <si>
    <t>1064</t>
  </si>
  <si>
    <t>7494004488</t>
  </si>
  <si>
    <t>Modulární přístroje Spínací přístroje Monitorovací relé reziduálního proudu Termostaty např. pro MMR-T2..., MMR-TD..., silikonový kabel 3 m, kovová koncovka, do 150°C</t>
  </si>
  <si>
    <t>-1080548168</t>
  </si>
  <si>
    <t>33</t>
  </si>
  <si>
    <t>7494004190</t>
  </si>
  <si>
    <t>Modulární přístroje Spínací přístroje Instalační stykače AC Ith 20 A, Uc AC 230 V, 1x zapínací kontakt, AC-3: zap. 9A</t>
  </si>
  <si>
    <t>1693533002</t>
  </si>
  <si>
    <t>129</t>
  </si>
  <si>
    <t>7494004422</t>
  </si>
  <si>
    <t>Modulární přístroje Spínací přístroje Spínací hodiny In 16 A, Uc AC 230 V, 1x přepínací kontakt, týdenní program, 1 kanál, jazyk CS, EN, DE, PL, RU, IT, FR, ES, PT, NL, DA, FI, NO, SV, TR, záloha chodu, náhrada za např. MAR</t>
  </si>
  <si>
    <t>1827659176</t>
  </si>
  <si>
    <t>130</t>
  </si>
  <si>
    <t>7494004568</t>
  </si>
  <si>
    <t>Modulární přístroje Ostatní přístroje -modulární přístroje Spínače a tlačítka Kolébkové spínače a přepínače Ith 16 A, Ue AC 250 V, DC 12 V, 1x přepínací kontakt, s mezipolohou</t>
  </si>
  <si>
    <t>749746551</t>
  </si>
  <si>
    <t>564</t>
  </si>
  <si>
    <t>7494010082</t>
  </si>
  <si>
    <t>Přístroje pro spínání a ovládání Ovladače, signálky Ovladače CM přepínač 2 polohy 2přep 20A</t>
  </si>
  <si>
    <t>1760822594</t>
  </si>
  <si>
    <t>627</t>
  </si>
  <si>
    <t>7494004428</t>
  </si>
  <si>
    <t>Modulární přístroje Spínací přístroje Spínací hodiny In 16 A, Uc AC 230 V, 2x přepínací kontakt, týdenní program, 2 kanály, funkce astro, jazyk CS, EN, DE, PL, RU, IT, FR, ES, PT, NL, DA, FI, NO, SV, TR, záloha chodu</t>
  </si>
  <si>
    <t>1007093255</t>
  </si>
  <si>
    <t>737</t>
  </si>
  <si>
    <t>7494010370</t>
  </si>
  <si>
    <t>Přístroje pro spínání a ovládání Svornice a pomocný materiál Svornice Svorka RSA  2,5 A řadová tm.modrá</t>
  </si>
  <si>
    <t>295791532</t>
  </si>
  <si>
    <t>738</t>
  </si>
  <si>
    <t>7494010374</t>
  </si>
  <si>
    <t>Přístroje pro spínání a ovládání Svornice a pomocný materiál Svornice Svorka RSA  2,5 A řadová černá</t>
  </si>
  <si>
    <t>-1630100786</t>
  </si>
  <si>
    <t>739</t>
  </si>
  <si>
    <t>7494010444</t>
  </si>
  <si>
    <t>Přístroje pro spínání a ovládání Svornice a pomocný materiál Svornice Svorka RSA PE  2,5 A</t>
  </si>
  <si>
    <t>-1713969352</t>
  </si>
  <si>
    <t>791</t>
  </si>
  <si>
    <t>7494004424</t>
  </si>
  <si>
    <t>Modulární přístroje Spínací přístroje Spínací hodiny In 16 A, Uc AC 230 V, 2x přepínací kontakt, týdenní program, 2 kanály, jazyk CS, EN, DE, PL, RU, IT, FR, ES, PT, NL, DA, FI, NO, SV, TR, záloha chodu, náhrada za např. MAR</t>
  </si>
  <si>
    <t>1710993781</t>
  </si>
  <si>
    <t>797</t>
  </si>
  <si>
    <t>-1123265248</t>
  </si>
  <si>
    <t>803</t>
  </si>
  <si>
    <t>7494010366</t>
  </si>
  <si>
    <t>Přístroje pro spínání a ovládání Svornice a pomocný materiál Svornice Svorka RSA  2,5 A řadová bílá</t>
  </si>
  <si>
    <t>-1658433572</t>
  </si>
  <si>
    <t>804</t>
  </si>
  <si>
    <t>7494010420</t>
  </si>
  <si>
    <t>Přístroje pro spínání a ovládání Svornice a pomocný materiál Svornice Svorka RSA 16 A řadová bílá</t>
  </si>
  <si>
    <t>1417872397</t>
  </si>
  <si>
    <t>805</t>
  </si>
  <si>
    <t>7494010432</t>
  </si>
  <si>
    <t>Přístroje pro spínání a ovládání Svornice a pomocný materiál Svornice Svorka RSA 35 A řadová bílá</t>
  </si>
  <si>
    <t>332620423</t>
  </si>
  <si>
    <t>810</t>
  </si>
  <si>
    <t>7494010530</t>
  </si>
  <si>
    <t>Přístroje pro spínání a ovládání Svornice a pomocný materiál Svornice Rozbočovací můstek do 15 x 16 mm2</t>
  </si>
  <si>
    <t>-394532444</t>
  </si>
  <si>
    <t>816</t>
  </si>
  <si>
    <t>7493102650</t>
  </si>
  <si>
    <t>Venkovní osvětlení Řídící systém silnoproudu Zdrouj DSP30-24/DIN</t>
  </si>
  <si>
    <t>-105062973</t>
  </si>
  <si>
    <t>815</t>
  </si>
  <si>
    <t>7493100761</t>
  </si>
  <si>
    <t>Venkovní osvětlení Svítidla pro železnici Soumrakový spínač upevnění na DIN lištu</t>
  </si>
  <si>
    <t>1690646999</t>
  </si>
  <si>
    <t>413</t>
  </si>
  <si>
    <t>7494004608</t>
  </si>
  <si>
    <t>Modulární přístroje Ostatní přístroje -modulární přístroje Spínače a tlačítka Ovládací tlačítka barva zelená, např. pro MST, MTX, MT2</t>
  </si>
  <si>
    <t>1365555619</t>
  </si>
  <si>
    <t>894</t>
  </si>
  <si>
    <t>7494004346</t>
  </si>
  <si>
    <t>Modulární přístroje Spínací přístroje Instalační relé Un AC 230 V, AC/DC 24 V, 1x přepínací kontakt 16 A, zelená signálka</t>
  </si>
  <si>
    <t>-1282789335</t>
  </si>
  <si>
    <t>1086</t>
  </si>
  <si>
    <t>7494004394</t>
  </si>
  <si>
    <t>Modulární přístroje Spínací přístroje Elektronická impulzní (paměťová) relé In 16 A, Un AC 230 V, 1 x přepínací kontakt</t>
  </si>
  <si>
    <t>-1850519725</t>
  </si>
  <si>
    <t>1087</t>
  </si>
  <si>
    <t>7494004396</t>
  </si>
  <si>
    <t>Modulární přístroje Spínací přístroje Elektronická impulzní (paměťová) relé např. pro MIR, MIG</t>
  </si>
  <si>
    <t>1034873728</t>
  </si>
  <si>
    <t>1088</t>
  </si>
  <si>
    <t>7494004400</t>
  </si>
  <si>
    <t>Modulární přístroje Spínací přístroje Časová relé Un AC 12 - 230 V, DC 12 - 220 V, 1x přepínací kontakt 8 A, počet funkcí 9, náhrada např. za MCR</t>
  </si>
  <si>
    <t>2078700514</t>
  </si>
  <si>
    <t>1089</t>
  </si>
  <si>
    <t>7494004402</t>
  </si>
  <si>
    <t>Modulární přístroje Spínací přístroje Časová relé Un AC 24 - 230 V, DC 24 - 220 V, 3x přepínací kontakt 8 A, počet funkcí 9</t>
  </si>
  <si>
    <t>393422409</t>
  </si>
  <si>
    <t>1090</t>
  </si>
  <si>
    <t>7494004404</t>
  </si>
  <si>
    <t>Modulární přístroje Spínací přístroje Časová relé Un AC 12 - 230 V, DC 12 - 220 V, 1x přepínací kontakt 8 A, počet funkcí 18, náhrada např. za MCR</t>
  </si>
  <si>
    <t>321770179</t>
  </si>
  <si>
    <t>1091</t>
  </si>
  <si>
    <t>7494004408</t>
  </si>
  <si>
    <t>Modulární přístroje Spínací přístroje Časová relé Un AC 12 - 230 V, DC 12 - 220 V, 1x přepínací kontakt 8 A, asymetrický cyklovač začínající ipulzem nebo mezerou, náhrada za např. MTR</t>
  </si>
  <si>
    <t>-341121746</t>
  </si>
  <si>
    <t>1092</t>
  </si>
  <si>
    <t>7494004442</t>
  </si>
  <si>
    <t>Modulární přístroje Spínací přístroje Monitorovací relé Napětí sledování nadpětí, podpětí, výpadku fáze, sledu fází a asymetrie, Un AC 230 V, 1x přepínací kontakt 8 A</t>
  </si>
  <si>
    <t>1088090198</t>
  </si>
  <si>
    <t>1093</t>
  </si>
  <si>
    <t>7494004478</t>
  </si>
  <si>
    <t>Modulární přístroje Spínací přístroje Monitorovací relé reziduálního proudu Hladinová relé Un AC 230 V, 1x přepínací kontakt 16 A</t>
  </si>
  <si>
    <t>-141507249</t>
  </si>
  <si>
    <t>1094</t>
  </si>
  <si>
    <t>7494004482</t>
  </si>
  <si>
    <t>Modulární přístroje Spínací přístroje Monitorovací relé reziduálního proudu Termostaty sledování dvou teplot, 2x zapínací kontakt 16 A, Un AC 230 V, rozsah měření teplot -25 - +95 °C</t>
  </si>
  <si>
    <t>-789068421</t>
  </si>
  <si>
    <t>1095</t>
  </si>
  <si>
    <t>7494004484</t>
  </si>
  <si>
    <t>Modulární přístroje Spínací přístroje Monitorovací relé reziduálního proudu Termostaty diferenciální termostat, 2x zapínací kontakt 16 A, Un AC 230 V, počet funkcí 6</t>
  </si>
  <si>
    <t>-359307458</t>
  </si>
  <si>
    <t>1096</t>
  </si>
  <si>
    <t>7494004486</t>
  </si>
  <si>
    <t>Modulární přístroje Spínací přístroje Monitorovací relé reziduálního proudu Termostaty např. pro MMR-T2..., MMR-TD..., kabel PVC 3 m, plastová koncovka, do 100°C</t>
  </si>
  <si>
    <t>-93561492</t>
  </si>
  <si>
    <t>895</t>
  </si>
  <si>
    <t>7494004350</t>
  </si>
  <si>
    <t>Modulární přístroje Spínací přístroje Instalační relé Un AC 230 V, AC/DC 24 V, 2x přepínací kontakt 8 A, zelená signálka</t>
  </si>
  <si>
    <t>-1859978346</t>
  </si>
  <si>
    <t>896</t>
  </si>
  <si>
    <t>7593320448</t>
  </si>
  <si>
    <t>Prvky Relé RT 2P/8A,24VDC,5MM RT 424024 (HM0358259992095)</t>
  </si>
  <si>
    <t>1367897445</t>
  </si>
  <si>
    <t>897</t>
  </si>
  <si>
    <t>7593320450</t>
  </si>
  <si>
    <t>Prvky Relé Schrack PT 570024 základní sestava (CV930025028)</t>
  </si>
  <si>
    <t>1551238956</t>
  </si>
  <si>
    <t>898</t>
  </si>
  <si>
    <t>7494004440</t>
  </si>
  <si>
    <t>Modulární přístroje Spínací přístroje Monitorovací relé Napětí sledování nadpětí, podpětí a výpadku fáze, Un AC 230 V, 1x přepínací kontakt 8 A</t>
  </si>
  <si>
    <t>1012339718</t>
  </si>
  <si>
    <t>966</t>
  </si>
  <si>
    <t>7494004352</t>
  </si>
  <si>
    <t>Modulární přístroje Spínací přístroje Instalační relé Un AC 230 V, AC/DC 24 V, 2x přepínací kontakt 8 A, červená signálka</t>
  </si>
  <si>
    <t>1367675966</t>
  </si>
  <si>
    <t>990</t>
  </si>
  <si>
    <t>7494004240</t>
  </si>
  <si>
    <t>Modulární přístroje Spínací přístroje Instalační stykače AC Ith 63 A, Uc AC 230 V, 3x zapínací kontakt, 1x rozpínací kontakt,   AC-3: 30A</t>
  </si>
  <si>
    <t>503222148</t>
  </si>
  <si>
    <t>991</t>
  </si>
  <si>
    <t>7494004232</t>
  </si>
  <si>
    <t>Modulární přístroje Spínací přístroje Instalační stykače AC Ith 40 A, Uc AC 24 V, 3x zapínací kontakt, 1x rozpínací kontakt,  AC-3: 22A</t>
  </si>
  <si>
    <t>-338919455</t>
  </si>
  <si>
    <t>999</t>
  </si>
  <si>
    <t>7494004576</t>
  </si>
  <si>
    <t>Modulární přístroje Ostatní přístroje -modulární přístroje Spínače a tlačítka Tlačítkové spínače Ith 25 A, Ue AC 230/400 V, 2x zapínací kontakt, 2x rozpínací kontakt, zapínací tlačítko - barva zelená, vypínací tlačítko - barva červená</t>
  </si>
  <si>
    <t>2146823667</t>
  </si>
  <si>
    <t>1006</t>
  </si>
  <si>
    <t>7494004706</t>
  </si>
  <si>
    <t>Modulární přístroje Ostatní přístroje -modulární přístroje Ostatní relé Časové relé 0,1s - 100h, 24V DC / 24-240V AC,  2 P, zpožděný rozběh</t>
  </si>
  <si>
    <t>-1205607694</t>
  </si>
  <si>
    <t>1007</t>
  </si>
  <si>
    <t>7491206770</t>
  </si>
  <si>
    <t>Elektroinstalační materiál Elektrické přímotopy Termostat, 0...60°C, rozpínací k. pro topení</t>
  </si>
  <si>
    <t>-1034701003</t>
  </si>
  <si>
    <t>1008</t>
  </si>
  <si>
    <t>7494004480</t>
  </si>
  <si>
    <t>Modulární přístroje Spínací přístroje Monitorovací relé reziduálního proudu Termistorová relé sledování teploty vinutí motoru, Un AC 230 V, 1x přepínací kontakt 8 A</t>
  </si>
  <si>
    <t>-308555075</t>
  </si>
  <si>
    <t>HSV</t>
  </si>
  <si>
    <t>Kabelová vedení</t>
  </si>
  <si>
    <t>292</t>
  </si>
  <si>
    <t>7492700110</t>
  </si>
  <si>
    <t>Ukončení vodičů a kabelů Nn Lisovací dutinky izolované 0,75-8mm, sada 100 ks</t>
  </si>
  <si>
    <t>693116943</t>
  </si>
  <si>
    <t>293</t>
  </si>
  <si>
    <t>7492700120</t>
  </si>
  <si>
    <t>Ukončení vodičů a kabelů Nn Lisovací dutinky izolované 1-8mm, sada 100 ks</t>
  </si>
  <si>
    <t>881389145</t>
  </si>
  <si>
    <t>294</t>
  </si>
  <si>
    <t>7492700130</t>
  </si>
  <si>
    <t>Ukončení vodičů a kabelů Nn Lisovací dutinky izolované 1,5-8mm, sada 100 ks</t>
  </si>
  <si>
    <t>-26103690</t>
  </si>
  <si>
    <t>295</t>
  </si>
  <si>
    <t>7492700140</t>
  </si>
  <si>
    <t>Ukončení vodičů a kabelů Nn Lisovací dutinky neizolované 2,5-7, sada 100 ks</t>
  </si>
  <si>
    <t>-2032960381</t>
  </si>
  <si>
    <t>296</t>
  </si>
  <si>
    <t>7492700150</t>
  </si>
  <si>
    <t>Ukončení vodičů a kabelů Nn Lisovací dutinky izolované 2,5-8mm, sada 100 ks</t>
  </si>
  <si>
    <t>1386488893</t>
  </si>
  <si>
    <t>297</t>
  </si>
  <si>
    <t>7492700160</t>
  </si>
  <si>
    <t>Ukončení vodičů a kabelů Nn Lisovací dutinky izolované 4-8mm, sada 100 ks</t>
  </si>
  <si>
    <t>1106794012</t>
  </si>
  <si>
    <t>298</t>
  </si>
  <si>
    <t>7492700170</t>
  </si>
  <si>
    <t>Ukončení vodičů a kabelů Nn Lisovací dutinky izolované 6-12mm,sada 100 ks</t>
  </si>
  <si>
    <t>-1112308232</t>
  </si>
  <si>
    <t>299</t>
  </si>
  <si>
    <t>7492700180</t>
  </si>
  <si>
    <t>Ukončení vodičů a kabelů Nn Lisovací dutinky izolované 10-12mm, sada 100 ks</t>
  </si>
  <si>
    <t>-298624298</t>
  </si>
  <si>
    <t>300</t>
  </si>
  <si>
    <t>7492700190</t>
  </si>
  <si>
    <t>Ukončení vodičů a kabelů Nn Lisovací dutinky izolované 16-12mm, sada 100 ks</t>
  </si>
  <si>
    <t>-1193224583</t>
  </si>
  <si>
    <t>301</t>
  </si>
  <si>
    <t>7492700200</t>
  </si>
  <si>
    <t>Ukončení vodičů a kabelů Nn Lisovací dutinky izolované 25-16mm, sada 100 ks</t>
  </si>
  <si>
    <t>-1255090659</t>
  </si>
  <si>
    <t>302</t>
  </si>
  <si>
    <t>7492700210</t>
  </si>
  <si>
    <t>Ukončení vodičů a kabelů Nn Lisovací dutinky izolované 35-16mm, sada 50 ks</t>
  </si>
  <si>
    <t>301687241</t>
  </si>
  <si>
    <t>303</t>
  </si>
  <si>
    <t>7492700220</t>
  </si>
  <si>
    <t>Ukončení vodičů a kabelů Nn Lisovací dutinky izolované 50-20mm, sada 50 ks</t>
  </si>
  <si>
    <t>762866828</t>
  </si>
  <si>
    <t>304</t>
  </si>
  <si>
    <t>7492700230</t>
  </si>
  <si>
    <t>Ukončení vodičů a kabelů Nn Lisovací oka izolované 0,5-1/6mm, sada 100 ks</t>
  </si>
  <si>
    <t>901577952</t>
  </si>
  <si>
    <t>305</t>
  </si>
  <si>
    <t>7492700240</t>
  </si>
  <si>
    <t>Ukončení vodičů a kabelů Nn Lisovací oka izolované 1,5-2,5/8mm, sada 100 ks</t>
  </si>
  <si>
    <t>1462377250</t>
  </si>
  <si>
    <t>306</t>
  </si>
  <si>
    <t>7492700250</t>
  </si>
  <si>
    <t>Ukončení vodičů a kabelů Nn Lisovací oka izolované 4-6/8mm, sada 100 ks</t>
  </si>
  <si>
    <t>-501001364</t>
  </si>
  <si>
    <t>927</t>
  </si>
  <si>
    <t>7491600840</t>
  </si>
  <si>
    <t>Uzemnění Hromosvodné vedení Svorka 1949-02 lanová  1-5 (3-5mm)</t>
  </si>
  <si>
    <t>25257722</t>
  </si>
  <si>
    <t>746</t>
  </si>
  <si>
    <t>Kabelové spojky</t>
  </si>
  <si>
    <t>7492205251</t>
  </si>
  <si>
    <t>Spojovací vedení, podpěrné izolátory Spojky, ukončení pasu, ostatní Kabelová koncovka do 1kV KSCZ4X 6-95</t>
  </si>
  <si>
    <t>-1287506616</t>
  </si>
  <si>
    <t>619</t>
  </si>
  <si>
    <t>7492103620</t>
  </si>
  <si>
    <t>Spojovací vedení, podpěrné izolátory Spojky, ukončení pasu, ostatní Spojka SVCZC 35-150 smršťovací</t>
  </si>
  <si>
    <t>-480081255</t>
  </si>
  <si>
    <t>635</t>
  </si>
  <si>
    <t>7492103550</t>
  </si>
  <si>
    <t>Spojovací vedení, podpěrné izolátory Spojky, ukončení pasu, ostatní Spojka SVCZ-S4-1 4x6-4-35mm2 AL+Cu</t>
  </si>
  <si>
    <t>1433887296</t>
  </si>
  <si>
    <t>636</t>
  </si>
  <si>
    <t>7492103560</t>
  </si>
  <si>
    <t>Spojovací vedení, podpěrné izolátory Spojky, ukončení pasu, ostatní Spojka SVCZ-S4-2 4x50-4x95mm2 AL+Cu</t>
  </si>
  <si>
    <t>-55818392</t>
  </si>
  <si>
    <t>637</t>
  </si>
  <si>
    <t>7492103580</t>
  </si>
  <si>
    <t>Spojovací vedení, podpěrné izolátory Spojky, ukončení pasu, ostatní Spojka SVCZ-S5-0 5x2,5-5x6mm2 AL+Cu</t>
  </si>
  <si>
    <t>1009109940</t>
  </si>
  <si>
    <t>638</t>
  </si>
  <si>
    <t>7492103590</t>
  </si>
  <si>
    <t>Spojovací vedení, podpěrné izolátory Spojky, ukončení pasu, ostatní Spojka SVCZ-S5-1 5x10-5x35mm2 AL+Cu</t>
  </si>
  <si>
    <t>1343864798</t>
  </si>
  <si>
    <t>639</t>
  </si>
  <si>
    <t>7492103680</t>
  </si>
  <si>
    <t>Spojovací vedení, podpěrné izolátory Spojky, ukončení pasu, ostatní Spojka SVCZV 4x1,5-2,5</t>
  </si>
  <si>
    <t>-1335698913</t>
  </si>
  <si>
    <t>918</t>
  </si>
  <si>
    <t>7499700840</t>
  </si>
  <si>
    <t>Kabely trakčního vedení, Různé TV  Kabelové oko pro připojení - do 120 mm2 Cu</t>
  </si>
  <si>
    <t>864607824</t>
  </si>
  <si>
    <t>951</t>
  </si>
  <si>
    <t>7492103860</t>
  </si>
  <si>
    <t>Spojovací vedení, podpěrné izolátory Spojky, ukončení pasu, ostatní Spojka 230V gumová IP44 ABL</t>
  </si>
  <si>
    <t>629101094</t>
  </si>
  <si>
    <t>953</t>
  </si>
  <si>
    <t>7492103770</t>
  </si>
  <si>
    <t>Spojovací vedení, podpěrné izolátory Spojky, ukončení pasu, ostatní Spojka PSM 515 5x1,5-5x16mm smršťovací</t>
  </si>
  <si>
    <t>963349507</t>
  </si>
  <si>
    <t>954</t>
  </si>
  <si>
    <t>7492103780</t>
  </si>
  <si>
    <t>Spojovací vedení, podpěrné izolátory Spojky, ukončení pasu, ostatní Spojka PSM 56 5x6-5x25mm smršťovací</t>
  </si>
  <si>
    <t>-326730430</t>
  </si>
  <si>
    <t>955</t>
  </si>
  <si>
    <t>7492103790</t>
  </si>
  <si>
    <t>Spojovací vedení, podpěrné izolátory Spojky, ukončení pasu, ostatní Spojka PSM 416 4x16-4x50mm smršťovací</t>
  </si>
  <si>
    <t>-1662923439</t>
  </si>
  <si>
    <t>944</t>
  </si>
  <si>
    <t>7492104580</t>
  </si>
  <si>
    <t>Spojovací vedení, podpěrné izolátory Spojky, ukončení pasu, ostatní Spojka 6 KU-L kabelová</t>
  </si>
  <si>
    <t>-1254995468</t>
  </si>
  <si>
    <t>945</t>
  </si>
  <si>
    <t>7492104610</t>
  </si>
  <si>
    <t>Spojovací vedení, podpěrné izolátory Spojky, ukončení pasu, ostatní Spojka 70 KU-L kabelová</t>
  </si>
  <si>
    <t>-1081386900</t>
  </si>
  <si>
    <t>946</t>
  </si>
  <si>
    <t>7492104350</t>
  </si>
  <si>
    <t>Spojovací vedení, podpěrné izolátory Spojky, ukončení pasu, ostatní Spojka 2,5 KU-L kabelová</t>
  </si>
  <si>
    <t>1437077542</t>
  </si>
  <si>
    <t>947</t>
  </si>
  <si>
    <t>7492104340</t>
  </si>
  <si>
    <t>Spojovací vedení, podpěrné izolátory Spojky, ukončení pasu, ostatní Spojka 25 KU-L kabelová</t>
  </si>
  <si>
    <t>190433327</t>
  </si>
  <si>
    <t>948</t>
  </si>
  <si>
    <t>7492104030</t>
  </si>
  <si>
    <t>Spojovací vedení, podpěrné izolátory Spojky, ukončení pasu, ostatní Spojka 1,5 KU-L kabelová</t>
  </si>
  <si>
    <t>1248824404</t>
  </si>
  <si>
    <t>949</t>
  </si>
  <si>
    <t>7492104360</t>
  </si>
  <si>
    <t>Spojovací vedení, podpěrné izolátory Spojky, ukončení pasu, ostatní Spojka 35 KU-L kabelová</t>
  </si>
  <si>
    <t>-608041870</t>
  </si>
  <si>
    <t>D1</t>
  </si>
  <si>
    <t>Vypínače, zásuvky a ostatní prvky</t>
  </si>
  <si>
    <t>231</t>
  </si>
  <si>
    <t>7491201160</t>
  </si>
  <si>
    <t>Elektroinstalační materiál Elektroinstalační krabice a rozvodky Bez zapojení Krabice KO 97/5 kruhová odb.</t>
  </si>
  <si>
    <t>410658357</t>
  </si>
  <si>
    <t>533</t>
  </si>
  <si>
    <t>7491201210</t>
  </si>
  <si>
    <t>Elektroinstalační materiál Elektroinstalační krabice a rozvodky Bez zapojení Krabice KT 250 rozvodná</t>
  </si>
  <si>
    <t>1182800851</t>
  </si>
  <si>
    <t>534</t>
  </si>
  <si>
    <t>7491201450</t>
  </si>
  <si>
    <t>Elektroinstalační materiál Elektroinstalační krabice a rozvodky Bez zapojení Krabice 8117</t>
  </si>
  <si>
    <t>-1886689551</t>
  </si>
  <si>
    <t>538</t>
  </si>
  <si>
    <t>7494004658</t>
  </si>
  <si>
    <t>Modulární přístroje Ostatní přístroje -modulární přístroje Soklové zásuvky In 16 A, Ue AC 230 V, s ochranným kolíkem, přívod zespodu, přívod seshora, šířka 2,5 modulu</t>
  </si>
  <si>
    <t>1110498374</t>
  </si>
  <si>
    <t>539</t>
  </si>
  <si>
    <t>7491205691</t>
  </si>
  <si>
    <t>Elektroinstalační materiál Zásuvky instalační Zásuvka 3-pól 1230V/16A IP44 vestavná</t>
  </si>
  <si>
    <t>-245281312</t>
  </si>
  <si>
    <t>540</t>
  </si>
  <si>
    <t>7491205700</t>
  </si>
  <si>
    <t>Elektroinstalační materiál Zásuvky instalační Zásuvka3 fázová 400V/32A montáž do rozváděče, 5 pólová</t>
  </si>
  <si>
    <t>1059408272</t>
  </si>
  <si>
    <t>941</t>
  </si>
  <si>
    <t>7491205710</t>
  </si>
  <si>
    <t>Elektroinstalační materiál Zásuvky instalační Zásuvka PCE 400V/16A, 5 pól., IP44, povrchová montáž kombinovaná se zásuvkou 230V</t>
  </si>
  <si>
    <t>2046231758</t>
  </si>
  <si>
    <t>863</t>
  </si>
  <si>
    <t>7491201550</t>
  </si>
  <si>
    <t>Elektroinstalační materiál Elektroinstalační krabice a rozvodky Bez zapojení Krabicová rozvodka 6455-11, acidur, IP67 5P</t>
  </si>
  <si>
    <t>-1309263575</t>
  </si>
  <si>
    <t>864</t>
  </si>
  <si>
    <t>7491202830</t>
  </si>
  <si>
    <t>Elektroinstalační materiál Spínací přístroje instalační Přepínáč zápustný sériový, řazení 5, IP44, šroubové svorky</t>
  </si>
  <si>
    <t>-1757736395</t>
  </si>
  <si>
    <t>865</t>
  </si>
  <si>
    <t>7491202900</t>
  </si>
  <si>
    <t>Elektroinstalační materiál Spínací přístroje instalační Přepínáč zápustný střídavý, řazení 6, IP44, šroubové svorky</t>
  </si>
  <si>
    <t>-672277</t>
  </si>
  <si>
    <t>866</t>
  </si>
  <si>
    <t>7491202970</t>
  </si>
  <si>
    <t>Elektroinstalační materiál Spínací přístroje instalační Přepínáč zápustný křížový, řazení 7, IP44, šroubové svorky</t>
  </si>
  <si>
    <t>-1408329898</t>
  </si>
  <si>
    <t>867</t>
  </si>
  <si>
    <t>7491202980</t>
  </si>
  <si>
    <t>Elektroinstalační materiál Spínací přístroje instalační Přepínáč zápustný dvojitý střídavý, řazení 6+6, IP44, šroubové svorky</t>
  </si>
  <si>
    <t>600169230</t>
  </si>
  <si>
    <t>868</t>
  </si>
  <si>
    <t>7491203000</t>
  </si>
  <si>
    <t>Elektroinstalační materiál Spínací přístroje instalační Ovládač zápustný zapínací kompletní, s prosvětl. popis. polem, řaz. 1/0, 1/0So, IP44, šroubové svorky</t>
  </si>
  <si>
    <t>-857704580</t>
  </si>
  <si>
    <t>869</t>
  </si>
  <si>
    <t>7491203010</t>
  </si>
  <si>
    <t>Elektroinstalační materiál Spínací přístroje instalační Ovládač zápustný přepínací, řazení 6/0, IP44, šroubové svorky</t>
  </si>
  <si>
    <t>1447323130</t>
  </si>
  <si>
    <t>870</t>
  </si>
  <si>
    <t>7491204070</t>
  </si>
  <si>
    <t>Elektroinstalační materiál Zásuvky instalační Zásuvka zápustná dvojnásobná, šroubové svorky, IP20</t>
  </si>
  <si>
    <t>1117495146</t>
  </si>
  <si>
    <t>871</t>
  </si>
  <si>
    <t>7491204890</t>
  </si>
  <si>
    <t>Elektroinstalační materiál Zásuvky instalační Přístroj zásuvky zápustné jednonásobné, krytka, šroubové svorky, IP20</t>
  </si>
  <si>
    <t>-355063112</t>
  </si>
  <si>
    <t>872</t>
  </si>
  <si>
    <t>7491204950</t>
  </si>
  <si>
    <t>Elektroinstalační materiál Zásuvky instalační Přístroj zásuvky zápustné jednonásobné, krytka s clonkami, šroubové svorky, IP20</t>
  </si>
  <si>
    <t>-2073672120</t>
  </si>
  <si>
    <t>873</t>
  </si>
  <si>
    <t>7491201760</t>
  </si>
  <si>
    <t>Elektroinstalační materiál Spínací přístroje instalační Přepínáč křížový, řazení 7, IP20</t>
  </si>
  <si>
    <t>1609749387</t>
  </si>
  <si>
    <t>899</t>
  </si>
  <si>
    <t>7491204730</t>
  </si>
  <si>
    <t>Elektroinstalační materiál Zásuvky instalační Zásuvka zápustná jednonásobná chráněná, šroubové svorky, IP20</t>
  </si>
  <si>
    <t>-1758434687</t>
  </si>
  <si>
    <t>900</t>
  </si>
  <si>
    <t>7491204830</t>
  </si>
  <si>
    <t>Elektroinstalační materiál Zásuvky instalační Zásuvka jednonásobná s víčkem, plast, šroubové svorky, IP44</t>
  </si>
  <si>
    <t>-1842823664</t>
  </si>
  <si>
    <t>901</t>
  </si>
  <si>
    <t>7491201570</t>
  </si>
  <si>
    <t>Elektroinstalační materiál Spínací přístroje instalační Spínač jednopólový, řazení 1, IP20</t>
  </si>
  <si>
    <t>2114682955</t>
  </si>
  <si>
    <t>902</t>
  </si>
  <si>
    <t>7491201640</t>
  </si>
  <si>
    <t>Elektroinstalační materiál Spínací přístroje instalační Přepínáč sériový, řazení 5, IP20</t>
  </si>
  <si>
    <t>-1764429792</t>
  </si>
  <si>
    <t>903</t>
  </si>
  <si>
    <t>7491201700</t>
  </si>
  <si>
    <t>Elektroinstalační materiál Spínací přístroje instalační Přepínáč střídavý, řazení 6, IP20</t>
  </si>
  <si>
    <t>-1702858441</t>
  </si>
  <si>
    <t>904</t>
  </si>
  <si>
    <t>7491201130</t>
  </si>
  <si>
    <t>Elektroinstalační materiál Elektroinstalační krabice a rozvodky Bez zapojení Krabice KU 68-1901</t>
  </si>
  <si>
    <t>-1810204385</t>
  </si>
  <si>
    <t>1031</t>
  </si>
  <si>
    <t>7491201120</t>
  </si>
  <si>
    <t>Elektroinstalační materiál Elektroinstalační krabice a rozvodky Bez zapojení Krabice KP 68/2 kruhová</t>
  </si>
  <si>
    <t>-1795560651</t>
  </si>
  <si>
    <t>N00</t>
  </si>
  <si>
    <t>Kabelové skříně a příslušenství</t>
  </si>
  <si>
    <t>472</t>
  </si>
  <si>
    <t>7493600610</t>
  </si>
  <si>
    <t>Kabelové a zásuvkové skříně, elektroměrové rozvaděče Rozpojovací jisticí skříně - řadové (SR) 3 sady pojistkových spodků velikosti 2 kompaktní pilíř včetně základu</t>
  </si>
  <si>
    <t>1864325201</t>
  </si>
  <si>
    <t>444</t>
  </si>
  <si>
    <t>7493600230</t>
  </si>
  <si>
    <t>Kabelové a zásuvkové skříně, elektroměrové rozvaděče Smyčkové přípojkové skříně pro vodiče do průřezu 240 mm2 (SS) 1 až 3 sady pojistkových spodků velikosti 00 kompaktní pilíř včetně základu</t>
  </si>
  <si>
    <t>1118130986</t>
  </si>
  <si>
    <t>725</t>
  </si>
  <si>
    <t>7493600370</t>
  </si>
  <si>
    <t>Kabelové a zásuvkové skříně, elektroměrové rozvaděče Rozpojovací jisticí skříně - lištové (SR) 4 pojistkové lišty velikosti 00 kompaktní pilíř včetně základu</t>
  </si>
  <si>
    <t>-2124923172</t>
  </si>
  <si>
    <t>120</t>
  </si>
  <si>
    <t>7493600330</t>
  </si>
  <si>
    <t>Kabelové a zásuvkové skříně, elektroměrové rozvaděče Smyčkové přípojkové skříně pro vodiče do průřezu 240 mm2 (SS) 2 sady pojistkových spodků velikosti 2 kompaktní pilíř včetně základu</t>
  </si>
  <si>
    <t>951513791</t>
  </si>
  <si>
    <t>106</t>
  </si>
  <si>
    <t>7493600530</t>
  </si>
  <si>
    <t>Kabelové a zásuvkové skříně, elektroměrové rozvaděče Rozpojovací jisticí skříně - lištové (SR) 7 pojistkových lišt velikosti 2 kompaktní pilíř včetně základu</t>
  </si>
  <si>
    <t>12660856</t>
  </si>
  <si>
    <t>337</t>
  </si>
  <si>
    <t>7493600140</t>
  </si>
  <si>
    <t>Kabelové a zásuvkové skříně, elektroměrové rozvaděče Rozpojovací jisticí skříně venkovní (SV) 1 až 2 sady pojistkových spodků velikosti 1 na opěrný bod venkovního vedení</t>
  </si>
  <si>
    <t>1735615431</t>
  </si>
  <si>
    <t>338</t>
  </si>
  <si>
    <t>7493600630</t>
  </si>
  <si>
    <t>Kabelové a zásuvkové skříně, elektroměrové rozvaděče Rozpojovací jisticí skříně - řadové (SR) 4 sady pojistkových spodků velikosti 2 kompaktní pilíř včetně základu</t>
  </si>
  <si>
    <t>-870804449</t>
  </si>
  <si>
    <t>344</t>
  </si>
  <si>
    <t>7493600890</t>
  </si>
  <si>
    <t>Kabelové a zásuvkové skříně, elektroměrové rozvaděče Skříně elektroměrové pro přímé měření Rozváděč pro dvousazbový třífázový elektroměr 40A až 80A kompaktní pilíř včetně základu, PUR lak</t>
  </si>
  <si>
    <t>-1546583965</t>
  </si>
  <si>
    <t>715</t>
  </si>
  <si>
    <t>7493600450</t>
  </si>
  <si>
    <t>Kabelové a zásuvkové skříně, elektroměrové rozvaděče Rozpojovací jisticí skříně - lištové (SR) 3 pojistkové lišty velikosti 2 kompaktní pilíř včetně základu</t>
  </si>
  <si>
    <t>-719470511</t>
  </si>
  <si>
    <t>716</t>
  </si>
  <si>
    <t>7493600070</t>
  </si>
  <si>
    <t>Kabelové a zásuvkové skříně, elektroměrové rozvaděče Přípojkové skříně pro vodiče do průřezu 50 mm2 (SP) s 1 sadou pojistkových spodků velikosti 00 na opěrný bod venkovního vedení</t>
  </si>
  <si>
    <t>Sborník UOŽI 01 2021</t>
  </si>
  <si>
    <t>-1834122229</t>
  </si>
  <si>
    <t>726</t>
  </si>
  <si>
    <t>7493600490</t>
  </si>
  <si>
    <t>Kabelové a zásuvkové skříně, elektroměrové rozvaděče Rozpojovací jisticí skříně - lištové (SR) 5 pojistkových lišt velikosti 2 kompaktní pilíř včetně základu</t>
  </si>
  <si>
    <t>1349298965</t>
  </si>
  <si>
    <t>718</t>
  </si>
  <si>
    <t>7493601300</t>
  </si>
  <si>
    <t>Kabelové a zásuvkové skříně, elektroměrové rozvaděče Prázdné skříně a pilíře Skříň plastová kompaktní pilíř včetně základu, IP44, šířka 600 mm, výška 1000 mm, hloubka do 400 mm, PUR lak</t>
  </si>
  <si>
    <t>312895190</t>
  </si>
  <si>
    <t>812</t>
  </si>
  <si>
    <t>7493601240</t>
  </si>
  <si>
    <t>Kabelové a zásuvkové skříně, elektroměrové rozvaděče Prázdné skříně a pilíře Skříň plastová kompaktní pilíř včetně základu, IP44, šířka 600 mm, výška 700 mm, hloubka do 400 mm, PUR lak</t>
  </si>
  <si>
    <t>-1572121471</t>
  </si>
  <si>
    <t>719</t>
  </si>
  <si>
    <t>7493600310</t>
  </si>
  <si>
    <t>Kabelové a zásuvkové skříně, elektroměrové rozvaděče Smyčkové přípojkové skříně pro vodiče do průřezu 240 mm2 (SS) 1 sada pojistkových spodků velikosti 2 kompaktní pilíř včetně základu</t>
  </si>
  <si>
    <t>-1330618335</t>
  </si>
  <si>
    <t>728</t>
  </si>
  <si>
    <t>7493600830</t>
  </si>
  <si>
    <t>Kabelové a zásuvkové skříně, elektroměrové rozvaděče Skříně elektroměrové pro přímé měření Rozváděč pro jednosazbový třífázový elektroměr 40A až 80A kompaktní pilíř včetně základu, PUR lak</t>
  </si>
  <si>
    <t>669083435</t>
  </si>
  <si>
    <t>729</t>
  </si>
  <si>
    <t>7493600911</t>
  </si>
  <si>
    <t>Kabelové a zásuvkové skříně, elektroměrové rozvaděče Skříně elektroměrové pro nepřímé měření Elektroměrový rozváděč pro nepřímé měření, kompaktní pilíř včetně základu, PUR lak</t>
  </si>
  <si>
    <t>-335972586</t>
  </si>
  <si>
    <t>736</t>
  </si>
  <si>
    <t>7494000002</t>
  </si>
  <si>
    <t>Rozvodnicové a rozváděčové skříně Distri Rozvodnicové skříně DistriTon Plastové Nástěnné (IP40) pro nástěnnou montáž, neprůhledné dveře, počet řad 1, počet modulů v řadě 8, krytí IP40, PE+N, barva bílá, materiál: plast</t>
  </si>
  <si>
    <t>-2052124681</t>
  </si>
  <si>
    <t>740</t>
  </si>
  <si>
    <t>7494000008</t>
  </si>
  <si>
    <t>Rozvodnicové a rozváděčové skříně Distri Rozvodnicové skříně DistriTon Plastové Nástěnné (IP40) pro nástěnnou montáž, neprůhledné dveře, počet řad 3, počet modulů v řadě 14, krytí IP40, PE+N, barva bílá, materiál: plast</t>
  </si>
  <si>
    <t>-316594546</t>
  </si>
  <si>
    <t>536</t>
  </si>
  <si>
    <t>7494002644</t>
  </si>
  <si>
    <t>Rozvodnicové a rozváděčové skříně Distri Rozváděčové skříně Příslušenství Držáky dveřního spínače pro např. QA</t>
  </si>
  <si>
    <t>-1792379232</t>
  </si>
  <si>
    <t>537</t>
  </si>
  <si>
    <t>7494002826</t>
  </si>
  <si>
    <t>Rozvodnicové a rozváděčové skříně Distri Rozváděčové skříně Příslušenství Dveřní spínače pro např. QA</t>
  </si>
  <si>
    <t>-1067312465</t>
  </si>
  <si>
    <t>1098</t>
  </si>
  <si>
    <t>7493600060</t>
  </si>
  <si>
    <t>Kabelové a zásuvkové skříně, elektroměrové rozvaděče Přípojkové skříně pro vodiče do průřezu 50 mm2 (SP) 1 až 2 sady pojistkových odpínačů velikosti 00 do výklenku ve stěně (zděném pilíři), do 35mm2</t>
  </si>
  <si>
    <t>-28167379</t>
  </si>
  <si>
    <t>1100</t>
  </si>
  <si>
    <t>7493600220</t>
  </si>
  <si>
    <t>Kabelové a zásuvkové skříně, elektroměrové rozvaděče Smyčkové přípojkové skříně pro vodiče do průřezu 240 mm2 (SS) 1 až 3 sady pojistkových spodků velikosti 00 do výklenku ve stěně (zděném pilíři)</t>
  </si>
  <si>
    <t>-1985709728</t>
  </si>
  <si>
    <t>1102</t>
  </si>
  <si>
    <t>7493600290</t>
  </si>
  <si>
    <t>Kabelové a zásuvkové skříně, elektroměrové rozvaděče Smyčkové přípojkové skříně pro vodiče do průřezu 240 mm2 (SS) 3 sady pojistkových spodků velikosti 1 kompaktní pilíř včetně základu</t>
  </si>
  <si>
    <t>721544044</t>
  </si>
  <si>
    <t>1104</t>
  </si>
  <si>
    <t>7493600170</t>
  </si>
  <si>
    <t>Kabelové a zásuvkové skříně, elektroměrové rozvaděče Rozpojovací jisticí skříně venkovní (SV) 1 až 3 sady pojistkových spodků velikosti 00 na opěrný bod venkovního vedení</t>
  </si>
  <si>
    <t>512489905</t>
  </si>
  <si>
    <t>1106</t>
  </si>
  <si>
    <t>7493600390</t>
  </si>
  <si>
    <t>Kabelové a zásuvkové skříně, elektroměrové rozvaděče Rozpojovací jisticí skříně - lištové (SR) 6 pojistkových lišt velikosti 00 kompaktní pilíř včetně základu</t>
  </si>
  <si>
    <t>561288324</t>
  </si>
  <si>
    <t>1108</t>
  </si>
  <si>
    <t>7493600430</t>
  </si>
  <si>
    <t>Kabelové a zásuvkové skříně, elektroměrové rozvaděče Rozpojovací jisticí skříně - lištové (SR) 10 pojistkových lišt velikosti 00 kompaktní pilíř včetně základu</t>
  </si>
  <si>
    <t>72209618</t>
  </si>
  <si>
    <t>1110</t>
  </si>
  <si>
    <t>7493600500</t>
  </si>
  <si>
    <t>Kabelové a zásuvkové skříně, elektroměrové rozvaděče Rozpojovací jisticí skříně - lištové (SR) 6 pojistkových lišt velikosti 2 do výklenku ve stěně (zděném pilíři)</t>
  </si>
  <si>
    <t>2146041862</t>
  </si>
  <si>
    <t>1112</t>
  </si>
  <si>
    <t>7493600600</t>
  </si>
  <si>
    <t>Kabelové a zásuvkové skříně, elektroměrové rozvaděče Rozpojovací jisticí skříně - řadové (SR) 3 sady pojistkových spodků velikosti 2 do výklenku ve stěně (zděném pilíři)</t>
  </si>
  <si>
    <t>424120872</t>
  </si>
  <si>
    <t>1114</t>
  </si>
  <si>
    <t>7493600650</t>
  </si>
  <si>
    <t>Kabelové a zásuvkové skříně, elektroměrové rozvaděče Rozpojovací jisticí skříně - řadové (SR) 5 sad pojistkových spodků velikosti 2 kompaktní pilíř včetně základu</t>
  </si>
  <si>
    <t>-1932804870</t>
  </si>
  <si>
    <t>1116</t>
  </si>
  <si>
    <t>7493600770</t>
  </si>
  <si>
    <t>Kabelové a zásuvkové skříně, elektroměrové rozvaděče Skříně elektroměrové pro přímé měření Rozváděč pro jednosazbový/dvousazbový jednofázový elektroměr do 25A do výklenku ve stěně (zděném pilíři), PUR lak</t>
  </si>
  <si>
    <t>-1492773931</t>
  </si>
  <si>
    <t>1118</t>
  </si>
  <si>
    <t>7493601220</t>
  </si>
  <si>
    <t>Kabelové a zásuvkové skříně, elektroměrové rozvaděče Prázdné skříně a pilíře Skříň plastová do výklenku ve stěně (zděném pilíři), IP44, šířka 600 mm, výška 700 mm, hloubka do 400 mm, PUR lak</t>
  </si>
  <si>
    <t>67515999</t>
  </si>
  <si>
    <t>1120</t>
  </si>
  <si>
    <t>7493601280</t>
  </si>
  <si>
    <t>Kabelové a zásuvkové skříně, elektroměrové rozvaděče Prázdné skříně a pilíře Skříň plastová do výklenku ve stěně (zděném pilíři), IP44, šířka 600 mm, výška 1000 mm, hloubka do 400 mm, PUR lak</t>
  </si>
  <si>
    <t>2081612620</t>
  </si>
  <si>
    <t>1122</t>
  </si>
  <si>
    <t>7493601200</t>
  </si>
  <si>
    <t>Kabelové a zásuvkové skříně, elektroměrové rozvaděče Prázdné skříně a pilíře Skříň plastová na stěnu (konstrukci), IP44, šířka 400 mm, výška 700 mm, hloubka do 400 mm, PUR lak</t>
  </si>
  <si>
    <t>1581734415</t>
  </si>
  <si>
    <t>1124</t>
  </si>
  <si>
    <t>7493601250</t>
  </si>
  <si>
    <t>Kabelové a zásuvkové skříně, elektroměrové rozvaděče Prázdné skříně a pilíře Skříň plastová do výklenku ve stěně (zděném pilíři), IP44, šířka 400 mm, výška 1000 mm, hloubka do 400 mm, PUR lak</t>
  </si>
  <si>
    <t>-786011401</t>
  </si>
  <si>
    <t>1126</t>
  </si>
  <si>
    <t>7493601360</t>
  </si>
  <si>
    <t>Kabelové a zásuvkové skříně, elektroměrové rozvaděče Prázdné skříně a pilíře Skříň plastová kompaktní pilíř včetně základu, IP44, šířka 300 mm, výška 300 mm, hloubka do 400 mm, PUR lak</t>
  </si>
  <si>
    <t>1046454180</t>
  </si>
  <si>
    <t>1128</t>
  </si>
  <si>
    <t>7493601470</t>
  </si>
  <si>
    <t>Kabelové a zásuvkové skříně, elektroměrové rozvaděče Prázdné skříně a pilíře Skříň plastová do na stěnu (konstrukci), IP44, šířka 300 mm, výška 1000 mm, hloubka do 400 mm, PUR lak</t>
  </si>
  <si>
    <t>-429165226</t>
  </si>
  <si>
    <t>1130</t>
  </si>
  <si>
    <t>7493601800</t>
  </si>
  <si>
    <t>Kabelové a zásuvkové skříně, elektroměrové rozvaděče Příslušenství Trojbodový uzávěr dveří s vložkou energetického zámku</t>
  </si>
  <si>
    <t>1858667146</t>
  </si>
  <si>
    <t>1132</t>
  </si>
  <si>
    <t>7493601804</t>
  </si>
  <si>
    <t>Kabelové a zásuvkové skříně, elektroměrové rozvaděče Příslušenství Trojbodový uzávěr dveří s vložkou FAB</t>
  </si>
  <si>
    <t>-1791458894</t>
  </si>
  <si>
    <t>1134</t>
  </si>
  <si>
    <t>7493601814</t>
  </si>
  <si>
    <t>Kabelové a zásuvkové skříně, elektroměrové rozvaděče Příslušenství Montážní deska z tvrzeného PVC (5mm) 300 x 300 až 900mm</t>
  </si>
  <si>
    <t>1856971410</t>
  </si>
  <si>
    <t>1136</t>
  </si>
  <si>
    <t>7493601826</t>
  </si>
  <si>
    <t>Kabelové a zásuvkové skříně, elektroměrové rozvaděče Příslušenství Montážní deska z tvrzeného PVC (5mm) 600 x 600 až 1000mm</t>
  </si>
  <si>
    <t>501924180</t>
  </si>
  <si>
    <t>1138</t>
  </si>
  <si>
    <t>7494000228</t>
  </si>
  <si>
    <t>Rozvodnicové a rozváděčové skříně Distri Rozvodnicové skříně DistriTon Oceloplastové rozvodnicové skříně (IP30 Příslušenství šrouby pro upevnění svorkových bloků a kabelových průchodek, 8 ks, pro např. RZA</t>
  </si>
  <si>
    <t>-1567503106</t>
  </si>
  <si>
    <t>741</t>
  </si>
  <si>
    <t>Proudové chrániče a přepěťové ochrany</t>
  </si>
  <si>
    <t>375</t>
  </si>
  <si>
    <t>7494003806</t>
  </si>
  <si>
    <t>Modulární přístroje Proudové chrániče 10 kA typ AC 2-pólové In 25 A, Ue AC 230/400 V, Idn 30 mA, 2pól, Inc 10 kA, typ AC</t>
  </si>
  <si>
    <t>5</t>
  </si>
  <si>
    <t>-588096487</t>
  </si>
  <si>
    <t>1139</t>
  </si>
  <si>
    <t>7494003942</t>
  </si>
  <si>
    <t>Modulární přístroje Proudové chrániče Proudové chrániče G; S; do 125 A; 10 kA typ AC 4pólové, 100 A a 125 A In 125 A, Ue AC 230/400 V, Idn 300 mA, 4pól, Inc 10 kA, typ AC</t>
  </si>
  <si>
    <t>1400123506</t>
  </si>
  <si>
    <t>1140</t>
  </si>
  <si>
    <t>7494003782</t>
  </si>
  <si>
    <t>Modulární přístroje Proudové chrániče 6 kA 2-pólové In 40 A, Ue AC 230/400 V, Idn 30 mA, 2pól, Inc 6 kA, typ AC</t>
  </si>
  <si>
    <t>-1418081718</t>
  </si>
  <si>
    <t>1141</t>
  </si>
  <si>
    <t>7494003784</t>
  </si>
  <si>
    <t>Modulární přístroje Proudové chrániče 6 kA 2-pólové In 25 A, Ue AC 230/400 V, Idn 300 mA, 2pól, Inc 6 kA, typ AC</t>
  </si>
  <si>
    <t>1441199321</t>
  </si>
  <si>
    <t>1142</t>
  </si>
  <si>
    <t>7494003788</t>
  </si>
  <si>
    <t>Modulární přístroje Proudové chrániče 6 kA 4-pólové In 25 A, Ue AC 230/400 V, Idn 30 mA, 4pól, Inc 6 kA, typ AC</t>
  </si>
  <si>
    <t>-1050476672</t>
  </si>
  <si>
    <t>1143</t>
  </si>
  <si>
    <t>7494003794</t>
  </si>
  <si>
    <t>Modulární přístroje Proudové chrániče 6 kA 4-pólové In 80 A, Ue AC 230/400 V, Idn 30 mA, 4pól, Inc 6 kA, typ AC</t>
  </si>
  <si>
    <t>-1802898452</t>
  </si>
  <si>
    <t>1144</t>
  </si>
  <si>
    <t>7494003796</t>
  </si>
  <si>
    <t>Modulární přístroje Proudové chrániče 6 kA 4-pólové In 25 A, Ue AC 230/400 V, Idn 300 mA, 4pól, Inc 6 kA, typ AC</t>
  </si>
  <si>
    <t>-1287609870</t>
  </si>
  <si>
    <t>1145</t>
  </si>
  <si>
    <t>7494003800</t>
  </si>
  <si>
    <t>Modulární přístroje Proudové chrániče 6 kA 4-pólové In 63 A, Ue AC 230/400 V, Idn 300 mA, 4pól, Inc 6 kA, typ AC</t>
  </si>
  <si>
    <t>-905368309</t>
  </si>
  <si>
    <t>1146</t>
  </si>
  <si>
    <t>7494003804</t>
  </si>
  <si>
    <t>Modulární přístroje Proudové chrániče 10 kA typ AC 2-pólové In 16 A, Ue AC 230/400 V, Idn 10 mA, 2pól, Inc 10 kA, typ AC</t>
  </si>
  <si>
    <t>193714339</t>
  </si>
  <si>
    <t>1147</t>
  </si>
  <si>
    <t>7494003820</t>
  </si>
  <si>
    <t>Modulární přístroje Proudové chrániče 10 kA typ AC 2-pólové In 40 A, Ue AC 230/400 V, Idn 300 mA, 2pól, Inc 10 kA, typ AC</t>
  </si>
  <si>
    <t>-21767145</t>
  </si>
  <si>
    <t>1148</t>
  </si>
  <si>
    <t>7494003830</t>
  </si>
  <si>
    <t>Modulární přístroje Proudové chrániče 10 kA typ AC 4-pólové In 80 A, Ue AC 230/400 V, Idn 30 mA, 4pól, Inc 10 kA, typ AC</t>
  </si>
  <si>
    <t>-390816296</t>
  </si>
  <si>
    <t>1149</t>
  </si>
  <si>
    <t>7494003832</t>
  </si>
  <si>
    <t>Modulární přístroje Proudové chrániče 10 kA typ AC 4-pólové In 25 A, Ue AC 230/400 V, Idn 100 mA, 4pól, Inc 10 kA, typ AC</t>
  </si>
  <si>
    <t>629556000</t>
  </si>
  <si>
    <t>1150</t>
  </si>
  <si>
    <t>7494003836</t>
  </si>
  <si>
    <t>Modulární přístroje Proudové chrániče 10 kA typ AC 4-pólové In 63 A, Ue AC 230/400 V, Idn 100 mA, 4pól, Inc 10 kA, typ AC</t>
  </si>
  <si>
    <t>-509031727</t>
  </si>
  <si>
    <t>1151</t>
  </si>
  <si>
    <t>7494003850</t>
  </si>
  <si>
    <t>Modulární přístroje Proudové chrániče 10 kA typ A 2-pólové In 16 A, Ue AC 230/400 V, Idn 10mA, 2pól, Inc 10 kA, typ A</t>
  </si>
  <si>
    <t>597902948</t>
  </si>
  <si>
    <t>1152</t>
  </si>
  <si>
    <t>7494003852</t>
  </si>
  <si>
    <t>Modulární přístroje Proudové chrániče 10 kA typ A 2-pólové In 25 A, Ue AC 230/400 V, Idn 30 mA, 2pól, Inc 10 kA, typ A</t>
  </si>
  <si>
    <t>399896717</t>
  </si>
  <si>
    <t>1153</t>
  </si>
  <si>
    <t>7494003854</t>
  </si>
  <si>
    <t>Modulární přístroje Proudové chrániče 10 kA typ A 2-pólové In 40 A, Ue AC 230/400 V, Idn 30 mA, 2pól, Inc 10 kA, typ A</t>
  </si>
  <si>
    <t>496970832</t>
  </si>
  <si>
    <t>1154</t>
  </si>
  <si>
    <t>7494003856</t>
  </si>
  <si>
    <t>Modulární přístroje Proudové chrániče 10 kA typ A 2-pólové In 63 A, Ue AC 230/400 V, Idn 30 mA, 2pól, Inc 10 kA, typ A</t>
  </si>
  <si>
    <t>-1129323674</t>
  </si>
  <si>
    <t>1155</t>
  </si>
  <si>
    <t>7494003872</t>
  </si>
  <si>
    <t>Modulární přístroje Proudové chrániče 10 kA typ A 4-pólové In 40 A, Ue AC 230/400 V, Idn 30 mA, 4pól, Inc 10 kA, typ A</t>
  </si>
  <si>
    <t>1276682369</t>
  </si>
  <si>
    <t>1156</t>
  </si>
  <si>
    <t>7494003874</t>
  </si>
  <si>
    <t>Modulární přístroje Proudové chrániče 10 kA typ A 4-pólové In 63 A, Ue AC 230/400 V, Idn 30 mA, 4pól, Inc 10 kA, typ A</t>
  </si>
  <si>
    <t>-1336526942</t>
  </si>
  <si>
    <t>1157</t>
  </si>
  <si>
    <t>7494003876</t>
  </si>
  <si>
    <t>Modulární přístroje Proudové chrániče 10 kA typ A 4-pólové In 80 A, Ue AC 230/400 V, Idn 30 mA, 4pól, Inc 10 kA, typ A</t>
  </si>
  <si>
    <t>-1065355667</t>
  </si>
  <si>
    <t>1158</t>
  </si>
  <si>
    <t>7494003940</t>
  </si>
  <si>
    <t>Modulární přístroje Proudové chrániče Proudové chrániče G; S; do 125 A; 10 kA typ AC 4pólové, 100 A a 125 A In 100 A, Ue AC 230/400 V, Idn 300 mA, 4pól, Inc 10 kA, typ AC</t>
  </si>
  <si>
    <t>523041700</t>
  </si>
  <si>
    <t>1159</t>
  </si>
  <si>
    <t>7494003944</t>
  </si>
  <si>
    <t>Modulární přístroje Proudové chrániče Proudové chrániče G; S; do 125 A; 10 kA typ AC 4pólové, 100 A a 125 A In 100 A, Ue AC 230/400 V, Idn 500 mA, 4pól, Inc 10 kA, typ AC</t>
  </si>
  <si>
    <t>-1757861496</t>
  </si>
  <si>
    <t>1160</t>
  </si>
  <si>
    <t>7494003966</t>
  </si>
  <si>
    <t>Modulární přístroje Proudové chrániče Příslušenství 1x zapínací kontakt, 1x rozpínací kontakt, např. pro OFI-100-.., OFI-125-..</t>
  </si>
  <si>
    <t>-972569370</t>
  </si>
  <si>
    <t>626</t>
  </si>
  <si>
    <t>7494003798</t>
  </si>
  <si>
    <t>Modulární přístroje Proudové chrániče 6 kA 4-pólové In 40 A, Ue AC 230/400 V, Idn 300 mA, 4pól, Inc 6 kA, typ AC</t>
  </si>
  <si>
    <t>-1454311546</t>
  </si>
  <si>
    <t>376</t>
  </si>
  <si>
    <t>7494003812</t>
  </si>
  <si>
    <t>Modulární přístroje Proudové chrániče 10 kA typ AC 2-pólové In 25 A, Ue AC 230/400 V, Idn 100 mA, 2pól, Inc 10 kA, typ AC</t>
  </si>
  <si>
    <t>-1650528349</t>
  </si>
  <si>
    <t>377</t>
  </si>
  <si>
    <t>7494003818</t>
  </si>
  <si>
    <t>Modulární přístroje Proudové chrániče 10 kA typ AC 2-pólové In 25 A, Ue AC 230/400 V, Idn 300 mA, 2pól, Inc 10 kA, typ AC</t>
  </si>
  <si>
    <t>486426867</t>
  </si>
  <si>
    <t>378</t>
  </si>
  <si>
    <t>7494003826</t>
  </si>
  <si>
    <t>Modulární přístroje Proudové chrániče 10 kA typ AC 4-pólové In 40 A, Ue AC 230/400 V, Idn 30 mA, 4pól, Inc 10 kA, typ AC</t>
  </si>
  <si>
    <t>1722420395</t>
  </si>
  <si>
    <t>379</t>
  </si>
  <si>
    <t>7494003834</t>
  </si>
  <si>
    <t>Modulární přístroje Proudové chrániče 10 kA typ AC 4-pólové In 40 A, Ue AC 230/400 V, Idn 100 mA, 4pól, Inc 10 kA, typ AC</t>
  </si>
  <si>
    <t>-468265816</t>
  </si>
  <si>
    <t>380</t>
  </si>
  <si>
    <t>7494003930</t>
  </si>
  <si>
    <t>Modulární přístroje Proudové chrániče Proudové chrániče G; S; do 125 A; 10 kA typ A-S 4-pólové, selektivní In 63 A, Ue AC 230/400 V, Idn 300 mA, 4pól, Inc 10 kA, typ A-S</t>
  </si>
  <si>
    <t>2142366829</t>
  </si>
  <si>
    <t>381</t>
  </si>
  <si>
    <t>7494003934</t>
  </si>
  <si>
    <t>Modulární přístroje Proudové chrániče Proudové chrániče G; S; do 125 A; 10 kA typ AC 4pólové, 100 A a 125 A In 125 A, Ue AC 230/400 V, Idn 30 mA, 4pól, Inc 10 kA, typ AC</t>
  </si>
  <si>
    <t>1106233821</t>
  </si>
  <si>
    <t>382</t>
  </si>
  <si>
    <t>7494003936</t>
  </si>
  <si>
    <t>Modulární přístroje Proudové chrániče Proudové chrániče G; S; do 125 A; 10 kA typ AC 4pólové, 100 A a 125 A In 100 A, Ue AC 230/400 V, Idn 100 mA, 4pól, Inc 10 kA, typ AC</t>
  </si>
  <si>
    <t>436914660</t>
  </si>
  <si>
    <t>383</t>
  </si>
  <si>
    <t>7494003938</t>
  </si>
  <si>
    <t>Modulární přístroje Proudové chrániče Proudové chrániče G; S; do 125 A; 10 kA typ AC 4pólové, 100 A a 125 A In 125 A, Ue AC 230/400 V, Idn 100 mA, 4pól, Inc 10 kA, typ AC</t>
  </si>
  <si>
    <t>-699195147</t>
  </si>
  <si>
    <t>384</t>
  </si>
  <si>
    <t>7494003996</t>
  </si>
  <si>
    <t>Modulární přístroje Proudové chrániče Proudové chrániče s nadproudovou ochranou 10 kA typ AC In 10 A, Ue AC 230 V, charakteristika C, Idn 30 mA, 1+N-pól, Icn 10 kA, typ AC</t>
  </si>
  <si>
    <t>764646784</t>
  </si>
  <si>
    <t>385</t>
  </si>
  <si>
    <t>7494003998</t>
  </si>
  <si>
    <t>Modulární přístroje Proudové chrániče Proudové chrániče s nadproudovou ochranou 10 kA typ AC In 16 A, Ue AC 230 V, charakteristika C, Idn 30 mA, 1+N-pól, Icn 10 kA, typ AC</t>
  </si>
  <si>
    <t>-100917650</t>
  </si>
  <si>
    <t>386</t>
  </si>
  <si>
    <t>7494004002</t>
  </si>
  <si>
    <t>Modulární přístroje Proudové chrániče Proudové chrániče s nadproudovou ochranou 10 kA typ AC In 25 A, Ue AC 230 V, charakteristika C, Idn 30 mA, 1+N-pól, Icn 10 kA, typ AC</t>
  </si>
  <si>
    <t>407480926</t>
  </si>
  <si>
    <t>387</t>
  </si>
  <si>
    <t>7494004004</t>
  </si>
  <si>
    <t>Modulární přístroje Proudové chrániče Proudové chrániče s nadproudovou ochranou 10 kA typ AC In 32 A, Ue AC 230 V, charakteristika C, Idn 30 mA, 1+N-pól, Icn 10 kA, typ AC</t>
  </si>
  <si>
    <t>-229507355</t>
  </si>
  <si>
    <t>388</t>
  </si>
  <si>
    <t>7494004006</t>
  </si>
  <si>
    <t>Modulární přístroje Proudové chrániče Proudové chrániče s nadproudovou ochranou 10 kA typ AC In 40 A, Ue AC 230 V, charakteristika C, Idn 30 mA, 1+N-pól, Icn 10 kA, typ AC</t>
  </si>
  <si>
    <t>-75286759</t>
  </si>
  <si>
    <t>389</t>
  </si>
  <si>
    <t>7494004008</t>
  </si>
  <si>
    <t>Modulární přístroje Proudové chrániče Proudové chrániče s nadproudovou ochranou 10 kA typ AC In 6 A, Ue AC 230 V, charakteristika C, Idn 300mA, 1+N-pól, Icn 10 kA, typ AC</t>
  </si>
  <si>
    <t>1110268492</t>
  </si>
  <si>
    <t>390</t>
  </si>
  <si>
    <t>7494004010</t>
  </si>
  <si>
    <t>Modulární přístroje Proudové chrániče Proudové chrániče s nadproudovou ochranou 10 kA typ AC In 10A, Ue AC 230 V, charakteristika C, Idn 300 mA, 1+N-pól, Icn 10 kA, typ AC</t>
  </si>
  <si>
    <t>1945823750</t>
  </si>
  <si>
    <t>391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</si>
  <si>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</si>
  <si>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</si>
  <si>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1950288896</t>
  </si>
  <si>
    <t>392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</si>
  <si>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</si>
  <si>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</si>
  <si>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-741823563</t>
  </si>
  <si>
    <t>393</t>
  </si>
  <si>
    <t>7494004108</t>
  </si>
  <si>
    <t>Modulární přístroje Přepěťové ochrany Kombinované svodiče bleskových proudů a přepětí typ 1+2, Iimp 12,5 kA, Uc AC 335 V, výměnné moduly, se signalizací, varistor, jiskřiště, 3+N-pól</t>
  </si>
  <si>
    <t>1452778295</t>
  </si>
  <si>
    <t>394</t>
  </si>
  <si>
    <t>7494004116</t>
  </si>
  <si>
    <t>Modulární přístroje Přepěťové ochrany Kombinované svodiče bleskových proudů a přepětí typ 1+2, Iimp 12,5 kA, Uc AC 335 V, výměnné moduly, se signalizací, varistor, jiskřiště, 1+N-pól</t>
  </si>
  <si>
    <t>-1015373013</t>
  </si>
  <si>
    <t>395</t>
  </si>
  <si>
    <t>7494004164</t>
  </si>
  <si>
    <t>Modulární přístroje Přepěťové ochrany Svodiče přepětí oddělovací tlumivka mezi svodiče typu 2 a 3</t>
  </si>
  <si>
    <t>1643919068</t>
  </si>
  <si>
    <t>396</t>
  </si>
  <si>
    <t>7494004172</t>
  </si>
  <si>
    <t>Modulární přístroje Přepěťové ochrany Přepěťové ochrany pro stejnosměrné aplikace typ 1+2, Iimp 5 kA, Uc 1050 V d.c., výměnné moduly, varistor</t>
  </si>
  <si>
    <t>-2127025887</t>
  </si>
  <si>
    <t>7494004868</t>
  </si>
  <si>
    <t>Kompaktní jističe Kompaktní jističe do 160A Chráničové moduly 3pól, In 63 A, Idn 0,3 A, s propojovacími pasy, Cu/Al kabely 2,5 - 95 mm2, např. pro BC160</t>
  </si>
  <si>
    <t>2014960688</t>
  </si>
  <si>
    <t>1010</t>
  </si>
  <si>
    <t>7494004174</t>
  </si>
  <si>
    <t>Modulární přístroje Přepěťové ochrany Přepěťové ochrany pro stejnosměrné aplikace typ 1+2, Iimp 5 kA, Uc 1050 V d.c., výměnné moduly, se signalizací, varistor</t>
  </si>
  <si>
    <t>385765789</t>
  </si>
  <si>
    <t>1011</t>
  </si>
  <si>
    <t>7494004162</t>
  </si>
  <si>
    <t>Modulární přístroje Přepěťové ochrany Svodiče přepětí typ 3, Imax 4,5 kA, Uc AC 253 V, Uc AC 335 V, do elektroinstalačních krabic, varistor, jiskřiště, 1+N-pól</t>
  </si>
  <si>
    <t>139853376</t>
  </si>
  <si>
    <t>1012</t>
  </si>
  <si>
    <t>7494004134</t>
  </si>
  <si>
    <t>Modulární přístroje Přepěťové ochrany Svodiče přepětí typ 2, Imax 40 kA, Uc AC 350 V, výměnné moduly, varistor, 1pól</t>
  </si>
  <si>
    <t>1755898352</t>
  </si>
  <si>
    <t>1013</t>
  </si>
  <si>
    <t>7494004122</t>
  </si>
  <si>
    <t>Modulární přístroje Přepěťové ochrany Svodiče přepětí typ 2, Imax 40 kA, Uc AC 350 V, výměnné moduly, varistor, 3pól</t>
  </si>
  <si>
    <t>1873363694</t>
  </si>
  <si>
    <t>Kabelové žlaby, chráničky a elektroinstalační trubky</t>
  </si>
  <si>
    <t>517</t>
  </si>
  <si>
    <t>7491100280</t>
  </si>
  <si>
    <t>Trubková vedení Pevné elektroinstalační trubky 4025 pr.25 750N tm.šedá</t>
  </si>
  <si>
    <t>6</t>
  </si>
  <si>
    <t>279076186</t>
  </si>
  <si>
    <t>519</t>
  </si>
  <si>
    <t>7491100310</t>
  </si>
  <si>
    <t>Trubková vedení Pevné elektroinstalační trubky 8040 pr.40 1250N PVC černá</t>
  </si>
  <si>
    <t>-1879047187</t>
  </si>
  <si>
    <t>520</t>
  </si>
  <si>
    <t>7491100340</t>
  </si>
  <si>
    <t>Trubková vedení Pevné elektroinstalační trubky 8020 pr.20 1250N PVC černá</t>
  </si>
  <si>
    <t>-121974541</t>
  </si>
  <si>
    <t>9</t>
  </si>
  <si>
    <t>7593500895</t>
  </si>
  <si>
    <t>Trasy kabelového vedení Ohebná dvouplášťová korugovaná chránička 63/50 smotek - černá UV stabilní</t>
  </si>
  <si>
    <t>-1453296251</t>
  </si>
  <si>
    <t>424</t>
  </si>
  <si>
    <t>7491100110</t>
  </si>
  <si>
    <t>Trubková vedení Ohebné elektroinstalační trubky KOPOFLEX  40 rudá</t>
  </si>
  <si>
    <t>668204232</t>
  </si>
  <si>
    <t>229</t>
  </si>
  <si>
    <t>7491100120</t>
  </si>
  <si>
    <t>Trubková vedení Ohebné elektroinstalační trubky KOPOFLEX  50 rudá</t>
  </si>
  <si>
    <t>-1264988879</t>
  </si>
  <si>
    <t>230</t>
  </si>
  <si>
    <t>7491100470</t>
  </si>
  <si>
    <t>Trubková vedení Kovové elektroinstalační trubky 6021 ZNM pr.21 panc.se záv.</t>
  </si>
  <si>
    <t>-2076411969</t>
  </si>
  <si>
    <t>1030</t>
  </si>
  <si>
    <t>7491100410</t>
  </si>
  <si>
    <t>Trubková vedení Kovové elektroinstalační trubky 6016 pr.16 panc.lak.se záv.</t>
  </si>
  <si>
    <t>-1286605247</t>
  </si>
  <si>
    <t>523</t>
  </si>
  <si>
    <t>7491100450</t>
  </si>
  <si>
    <t>Trubková vedení Kovové elektroinstalační trubky 6042 pr.42 panc.lak.se záv.</t>
  </si>
  <si>
    <t>-2073549390</t>
  </si>
  <si>
    <t>528</t>
  </si>
  <si>
    <t>7491100200</t>
  </si>
  <si>
    <t>Trubková vedení Ohebné elektroinstalační trubky KOPOFLEX  63 rudá</t>
  </si>
  <si>
    <t>-1236593609</t>
  </si>
  <si>
    <t>529</t>
  </si>
  <si>
    <t>7491100130</t>
  </si>
  <si>
    <t>Trubková vedení Ohebné elektroinstalační trubky KOPOFLEX 110 rudá</t>
  </si>
  <si>
    <t>258931134</t>
  </si>
  <si>
    <t>530</t>
  </si>
  <si>
    <t>7492104630</t>
  </si>
  <si>
    <t>Spojovací vedení, podpěrné izolátory Spojky, ukončení pasu, ostatní Spojka 02110 pr.110 pro KOPOFLEX</t>
  </si>
  <si>
    <t>-122182044</t>
  </si>
  <si>
    <t>7593500940</t>
  </si>
  <si>
    <t>Trasy kabelového vedení Ohebná dvouplášťová korugovaná chránička 110/92 smotek</t>
  </si>
  <si>
    <t>-834338537</t>
  </si>
  <si>
    <t>1161</t>
  </si>
  <si>
    <t>7491400010</t>
  </si>
  <si>
    <t>Kabelové rošty a žlaby Elektroinstalační lišty a kabelové žlaby Lišta LV 11x10 vkládací bílá 3m</t>
  </si>
  <si>
    <t>1147537128</t>
  </si>
  <si>
    <t>1162</t>
  </si>
  <si>
    <t>7491400020</t>
  </si>
  <si>
    <t>Kabelové rošty a žlaby Elektroinstalační lišty a kabelové žlaby Lišta LV 18x13 vkládací bílá 3m</t>
  </si>
  <si>
    <t>1072112709</t>
  </si>
  <si>
    <t>1163</t>
  </si>
  <si>
    <t>7491400030</t>
  </si>
  <si>
    <t>Kabelové rošty a žlaby Elektroinstalační lišty a kabelové žlaby Lišta LV 24x22 vkládací bílá 3m</t>
  </si>
  <si>
    <t>-1867483408</t>
  </si>
  <si>
    <t>1164</t>
  </si>
  <si>
    <t>7491400040</t>
  </si>
  <si>
    <t>Kabelové rošty a žlaby Elektroinstalační lišty a kabelové žlaby Lišta LV 40x15 vkládací bílá 3m</t>
  </si>
  <si>
    <t>-707390493</t>
  </si>
  <si>
    <t>1165</t>
  </si>
  <si>
    <t>7491400050</t>
  </si>
  <si>
    <t>Kabelové rošty a žlaby Elektroinstalační lišty a kabelové žlaby Lišta LP 80x25 podlahová bílá 3m</t>
  </si>
  <si>
    <t>-64471235</t>
  </si>
  <si>
    <t>1166</t>
  </si>
  <si>
    <t>7491400060</t>
  </si>
  <si>
    <t>Kabelové rošty a žlaby Elektroinstalační lišty a kabelové žlaby Lišta NIEDAX PH 5822</t>
  </si>
  <si>
    <t>246787439</t>
  </si>
  <si>
    <t>1167</t>
  </si>
  <si>
    <t>7491400070</t>
  </si>
  <si>
    <t>Kabelové rošty a žlaby Elektroinstalační lišty a kabelové žlaby Lišta 5820/21 NIEDAX s otv.pozink.</t>
  </si>
  <si>
    <t>1511360973</t>
  </si>
  <si>
    <t>1168</t>
  </si>
  <si>
    <t>7491400080</t>
  </si>
  <si>
    <t>Kabelové rošty a žlaby Elektroinstalační lišty a kabelové žlaby Lišta LV 11x10 vkládací bílá 2m</t>
  </si>
  <si>
    <t>-834048214</t>
  </si>
  <si>
    <t>1169</t>
  </si>
  <si>
    <t>7491400090</t>
  </si>
  <si>
    <t>Kabelové rošty a žlaby Elektroinstalační lišty a kabelové žlaby Lišta LV 18x13 vkládací bílá 2m</t>
  </si>
  <si>
    <t>1464564449</t>
  </si>
  <si>
    <t>1170</t>
  </si>
  <si>
    <t>7491400100</t>
  </si>
  <si>
    <t>Kabelové rošty a žlaby Elektroinstalační lišty a kabelové žlaby Kryt LH 40x20 odbočný bílý</t>
  </si>
  <si>
    <t>-673651169</t>
  </si>
  <si>
    <t>1171</t>
  </si>
  <si>
    <t>7491400110</t>
  </si>
  <si>
    <t>Kabelové rošty a žlaby Elektroinstalační lišty a kabelové žlaby Kryt L 40x15 koncový bílý</t>
  </si>
  <si>
    <t>-1587474945</t>
  </si>
  <si>
    <t>1172</t>
  </si>
  <si>
    <t>7491400120</t>
  </si>
  <si>
    <t>Kabelové rošty a žlaby Elektroinstalační lišty a kabelové žlaby Lišta LHD 20x20 vkládací bílá 3m</t>
  </si>
  <si>
    <t>-453810248</t>
  </si>
  <si>
    <t>1173</t>
  </si>
  <si>
    <t>7491400130</t>
  </si>
  <si>
    <t>Kabelové rošty a žlaby Elektroinstalační lišty a kabelové žlaby Kryt LH 40x20 ohybový bílý</t>
  </si>
  <si>
    <t>-1851568132</t>
  </si>
  <si>
    <t>1174</t>
  </si>
  <si>
    <t>7491400140</t>
  </si>
  <si>
    <t>Kabelové rošty a žlaby Elektroinstalační lišty a kabelové žlaby Kryt LH 40x20 spojovací bílý</t>
  </si>
  <si>
    <t>1471368247</t>
  </si>
  <si>
    <t>1175</t>
  </si>
  <si>
    <t>7491400150</t>
  </si>
  <si>
    <t>Kabelové rošty a žlaby Elektroinstalační lišty a kabelové žlaby Kryt LH 40x20 rohový vnitřní bílý</t>
  </si>
  <si>
    <t>-1498077631</t>
  </si>
  <si>
    <t>1176</t>
  </si>
  <si>
    <t>7491400160</t>
  </si>
  <si>
    <t>Kabelové rošty a žlaby Elektroinstalační lišty a kabelové žlaby Kryt L 18x13 koncový bílý</t>
  </si>
  <si>
    <t>502091752</t>
  </si>
  <si>
    <t>1177</t>
  </si>
  <si>
    <t>7491400170</t>
  </si>
  <si>
    <t>Kabelové rošty a žlaby Elektroinstalační lišty a kabelové žlaby Kryt L 18x13 odbočný bílý</t>
  </si>
  <si>
    <t>513893923</t>
  </si>
  <si>
    <t>1178</t>
  </si>
  <si>
    <t>7491400180</t>
  </si>
  <si>
    <t>Kabelové rošty a žlaby Elektroinstalační lišty a kabelové žlaby Kryt L 18x13 rohový vnější bílý</t>
  </si>
  <si>
    <t>-659013959</t>
  </si>
  <si>
    <t>1179</t>
  </si>
  <si>
    <t>7491400250</t>
  </si>
  <si>
    <t>Kabelové rošty a žlaby Elektroinstalační lišty a kabelové žlaby Lišta LHD 40x20 vkládací bílá 3m</t>
  </si>
  <si>
    <t>1419326884</t>
  </si>
  <si>
    <t>1180</t>
  </si>
  <si>
    <t>7491400260</t>
  </si>
  <si>
    <t>Kabelové rošty a žlaby Elektroinstalační lišty a kabelové žlaby Lišta LHD 40x20 vkládací bílá 2m</t>
  </si>
  <si>
    <t>1005157366</t>
  </si>
  <si>
    <t>1181</t>
  </si>
  <si>
    <t>7491400270</t>
  </si>
  <si>
    <t>Kabelové rošty a žlaby Elektroinstalační lišty a kabelové žlaby Lišta LH 60x40 vkládací bílá 3m</t>
  </si>
  <si>
    <t>647366323</t>
  </si>
  <si>
    <t>1182</t>
  </si>
  <si>
    <t>7491400380</t>
  </si>
  <si>
    <t>Kabelové rošty a žlaby Elektroinstalační lišty a kabelové žlaby Kryt LH 40x20 koncový bílý</t>
  </si>
  <si>
    <t>-649046227</t>
  </si>
  <si>
    <t>1183</t>
  </si>
  <si>
    <t>7491400390</t>
  </si>
  <si>
    <t>Kabelové rošty a žlaby Elektroinstalační lišty a kabelové žlaby Kryt LH 20x20 ohybový bílý</t>
  </si>
  <si>
    <t>491972452</t>
  </si>
  <si>
    <t>1184</t>
  </si>
  <si>
    <t>7491400400</t>
  </si>
  <si>
    <t>Kabelové rošty a žlaby Elektroinstalační lišty a kabelové žlaby Kryt LH 40x40 koncový bílý</t>
  </si>
  <si>
    <t>-1064753085</t>
  </si>
  <si>
    <t>1185</t>
  </si>
  <si>
    <t>7491400410</t>
  </si>
  <si>
    <t>Kabelové rošty a žlaby Elektroinstalační lišty a kabelové žlaby Kryt LP 80x25 spojovací bílý</t>
  </si>
  <si>
    <t>-842839213</t>
  </si>
  <si>
    <t>1186</t>
  </si>
  <si>
    <t>7491400420</t>
  </si>
  <si>
    <t>Kabelové rošty a žlaby Elektroinstalační lišty a kabelové žlaby Kryt LH 20x20 vnější bílý</t>
  </si>
  <si>
    <t>-1692112779</t>
  </si>
  <si>
    <t>1187</t>
  </si>
  <si>
    <t>7491400430</t>
  </si>
  <si>
    <t>Kabelové rošty a žlaby Elektroinstalační lišty a kabelové žlaby Kryt LP 80x25 rohový vnější bílý</t>
  </si>
  <si>
    <t>2121621163</t>
  </si>
  <si>
    <t>1188</t>
  </si>
  <si>
    <t>7491400440</t>
  </si>
  <si>
    <t>Kabelové rošty a žlaby Elektroinstalační lišty a kabelové žlaby Kryt LP 80x25 koncový pravý bílý</t>
  </si>
  <si>
    <t>-1591270578</t>
  </si>
  <si>
    <t>1189</t>
  </si>
  <si>
    <t>7491400500</t>
  </si>
  <si>
    <t>Kabelové rošty a žlaby Elektroinstalační lišty a kabelové žlaby Kryt LH 40x40 spojovací bílý bílý</t>
  </si>
  <si>
    <t>1018220872</t>
  </si>
  <si>
    <t>1190</t>
  </si>
  <si>
    <t>7491400510</t>
  </si>
  <si>
    <t>Kabelové rošty a žlaby Elektroinstalační lišty a kabelové žlaby Kryt LH 40x40 ohybový bílý</t>
  </si>
  <si>
    <t>-215504121</t>
  </si>
  <si>
    <t>1191</t>
  </si>
  <si>
    <t>7491400520</t>
  </si>
  <si>
    <t>Kabelové rošty a žlaby Elektroinstalační lišty a kabelové žlaby Kryt LH 40x40 odbočný bílý</t>
  </si>
  <si>
    <t>-1355463364</t>
  </si>
  <si>
    <t>1192</t>
  </si>
  <si>
    <t>7491400530</t>
  </si>
  <si>
    <t>Kabelové rošty a žlaby Elektroinstalační lišty a kabelové žlaby Kryt LH 40x40 rohový vnitřní bílý</t>
  </si>
  <si>
    <t>-1910156817</t>
  </si>
  <si>
    <t>1193</t>
  </si>
  <si>
    <t>7491400540</t>
  </si>
  <si>
    <t>Kabelové rošty a žlaby Elektroinstalační lišty a kabelové žlaby Kryt LH 60x40 spojovací bílý</t>
  </si>
  <si>
    <t>-1459272277</t>
  </si>
  <si>
    <t>1194</t>
  </si>
  <si>
    <t>7491400550</t>
  </si>
  <si>
    <t>Kabelové rošty a žlaby Elektroinstalační lišty a kabelové žlaby Kryt LH 60x40 odbočný bílý</t>
  </si>
  <si>
    <t>1085775994</t>
  </si>
  <si>
    <t>1195</t>
  </si>
  <si>
    <t>7491400580</t>
  </si>
  <si>
    <t>Kabelové rošty a žlaby Elektroinstalační lišty a kabelové žlaby Kryt LH 60x40 rohový vnější bílý</t>
  </si>
  <si>
    <t>-96962533</t>
  </si>
  <si>
    <t>1196</t>
  </si>
  <si>
    <t>7491400590</t>
  </si>
  <si>
    <t>Kabelové rošty a žlaby Elektroinstalační lišty a kabelové žlaby Kryt LH 60x40 rohový vnitřní bílý</t>
  </si>
  <si>
    <t>-780919944</t>
  </si>
  <si>
    <t>1197</t>
  </si>
  <si>
    <t>7491400600</t>
  </si>
  <si>
    <t>Kabelové rošty a žlaby Elektroinstalační lišty a kabelové žlaby Kryt LH 60x40 ohybový bílý</t>
  </si>
  <si>
    <t>1051150519</t>
  </si>
  <si>
    <t>1198</t>
  </si>
  <si>
    <t>7491400670</t>
  </si>
  <si>
    <t>Kabelové rošty a žlaby Elektroinstalační lišty a kabelové žlaby Kanál EKE 180x60 vč.víka bílá 2m</t>
  </si>
  <si>
    <t>1880763816</t>
  </si>
  <si>
    <t>1199</t>
  </si>
  <si>
    <t>7491400680</t>
  </si>
  <si>
    <t>Kabelové rošty a žlaby Elektroinstalační lišty a kabelové žlaby Kanál EKE 140x60 vč.víka bílá 2m</t>
  </si>
  <si>
    <t>271924172</t>
  </si>
  <si>
    <t>1200</t>
  </si>
  <si>
    <t>7491400690</t>
  </si>
  <si>
    <t>Kabelové rošty a žlaby Elektroinstalační lišty a kabelové žlaby Kanál EKE 100x60 vč.víka bílá 2m</t>
  </si>
  <si>
    <t>1998763219</t>
  </si>
  <si>
    <t>1201</t>
  </si>
  <si>
    <t>7491400700</t>
  </si>
  <si>
    <t>Kabelové rošty a žlaby Elektroinstalační lišty a kabelové žlaby Kanál EKE 60x60 vč.víka bílá 2m</t>
  </si>
  <si>
    <t>-28992600</t>
  </si>
  <si>
    <t>OST</t>
  </si>
  <si>
    <t>Ostatní</t>
  </si>
  <si>
    <t>414</t>
  </si>
  <si>
    <t>7494004618</t>
  </si>
  <si>
    <t>Modulární přístroje Ostatní přístroje -modulární přístroje Světelná návěstí Ue AC 230 V, barva zelená</t>
  </si>
  <si>
    <t>1236285148</t>
  </si>
  <si>
    <t>415</t>
  </si>
  <si>
    <t>7494004640</t>
  </si>
  <si>
    <t>Modulární přístroje Ostatní přístroje -modulární přístroje Světelná návěstí Ue AC/DC 24 V, barva zelená, např. pro MSP, MTX, MKA</t>
  </si>
  <si>
    <t>608345645</t>
  </si>
  <si>
    <t>416</t>
  </si>
  <si>
    <t>7494004654</t>
  </si>
  <si>
    <t>Modulární přístroje Ostatní přístroje -modulární přístroje Elektrické zdroje výkon 10 VA, Upri AC 230 V, Usec AC 24 V, DC 1,2 - 24 V, ochrana PTC odporem, s regulací, šířka 3 moduly</t>
  </si>
  <si>
    <t>-1563103778</t>
  </si>
  <si>
    <t>131</t>
  </si>
  <si>
    <t>7494004676</t>
  </si>
  <si>
    <t>Modulární přístroje Ostatní přístroje -modulární přístroje Rozbočovací svorkovnice počet svorek 7, průřez 16 mm2, barva modrá</t>
  </si>
  <si>
    <t>-794458537</t>
  </si>
  <si>
    <t>1034</t>
  </si>
  <si>
    <t>7494004680</t>
  </si>
  <si>
    <t>Modulární přístroje Ostatní přístroje -modulární přístroje Rozbočovací svorkovnice počet svorek 15, průřez 16 mm2, barva modrá</t>
  </si>
  <si>
    <t>840239350</t>
  </si>
  <si>
    <t>1035</t>
  </si>
  <si>
    <t>7494004670</t>
  </si>
  <si>
    <t>Modulární přístroje Ostatní přístroje -modulární přístroje Rozbočovací svorkovnice počet svorek 7, průřez 16 mm2, barva zelená</t>
  </si>
  <si>
    <t>1485415225</t>
  </si>
  <si>
    <t>132</t>
  </si>
  <si>
    <t>7494004674</t>
  </si>
  <si>
    <t>Modulární přístroje Ostatní přístroje -modulární přístroje Rozbočovací svorkovnice počet svorek 15, průřez 16 mm2, barva zelená</t>
  </si>
  <si>
    <t>-1895997983</t>
  </si>
  <si>
    <t>1033</t>
  </si>
  <si>
    <t>7492101240</t>
  </si>
  <si>
    <t>Spojovací vedení, podpěrné izolátory Spojky, ukončení pasu, ostatní Spojka 16A 3P+N+PE 380-415V IP67 50-60Hz</t>
  </si>
  <si>
    <t>1570420976</t>
  </si>
  <si>
    <t>1032</t>
  </si>
  <si>
    <t>7492101280</t>
  </si>
  <si>
    <t>Spojovací vedení, podpěrné izolátory Spojky, ukončení pasu, ostatní Spojka 32A 3P+N+PE 380-415V IP44 50-60Hz</t>
  </si>
  <si>
    <t>-1172293174</t>
  </si>
  <si>
    <t>617</t>
  </si>
  <si>
    <t>7492101070</t>
  </si>
  <si>
    <t>Spojovací vedení, podpěrné izolátory Spojky, ukončení pasu, ostatní Spojka 63A 3P+N+PE 400V IP67</t>
  </si>
  <si>
    <t>-1292288901</t>
  </si>
  <si>
    <t>662</t>
  </si>
  <si>
    <t>7493102290</t>
  </si>
  <si>
    <t>Venkovní osvětlení Rozvaděče pro napájení veřejného osvětlení pro 7 - 12 ks 3-f větví</t>
  </si>
  <si>
    <t>-595692520</t>
  </si>
  <si>
    <t>808</t>
  </si>
  <si>
    <t>7492100010</t>
  </si>
  <si>
    <t>Spojovací vedení, podpěrné izolátory Spojovací vedení z Cu pasů do 25x 3 mm (0,67 kg/m) bez držáků</t>
  </si>
  <si>
    <t>-1523407610</t>
  </si>
  <si>
    <t>857</t>
  </si>
  <si>
    <t>7499100160</t>
  </si>
  <si>
    <t>Ochranné prostředky a pracovní pomůcky Bezpečnostní tabulky Pozor-pod napětím, 30121</t>
  </si>
  <si>
    <t>1518475902</t>
  </si>
  <si>
    <t>28</t>
  </si>
  <si>
    <t>7593320912</t>
  </si>
  <si>
    <t>Prvky 5HP3 Záslepka pro jedno pole a výšku 133 mm kazety MEDIS</t>
  </si>
  <si>
    <t>816171077</t>
  </si>
  <si>
    <t>330</t>
  </si>
  <si>
    <t>7493102510</t>
  </si>
  <si>
    <t>Venkovní osvětlení Příslušenství Bateriový modul do svítidla pro nouzové osvětlení kapacita 1 hodina</t>
  </si>
  <si>
    <t>-878964030</t>
  </si>
  <si>
    <t>886</t>
  </si>
  <si>
    <t>7491206660</t>
  </si>
  <si>
    <t>Elektroinstalační materiál Elektrické přímotopy Panel ECOFLEX 1000W TAC 10</t>
  </si>
  <si>
    <t>-708867021</t>
  </si>
  <si>
    <t>887</t>
  </si>
  <si>
    <t>7491206680</t>
  </si>
  <si>
    <t>Elektroinstalační materiál Elektrické přímotopy Panel ECOFLEX 1500W TAC 15</t>
  </si>
  <si>
    <t>-373018900</t>
  </si>
  <si>
    <t>888</t>
  </si>
  <si>
    <t>7491206700</t>
  </si>
  <si>
    <t>Elektroinstalační materiál Elektrické přímotopy Panel ECOFLEX 2000W TAC 20</t>
  </si>
  <si>
    <t>-1693391405</t>
  </si>
  <si>
    <t>890</t>
  </si>
  <si>
    <t>7494010538</t>
  </si>
  <si>
    <t>Přístroje pro spínání a ovládání Svornice a pomocný materiál Ucpávkové vývodky Vývodka SCAME PG 13,5 s matkou</t>
  </si>
  <si>
    <t>-1639008086</t>
  </si>
  <si>
    <t>891</t>
  </si>
  <si>
    <t>7494010536</t>
  </si>
  <si>
    <t>Přístroje pro spínání a ovládání Svornice a pomocný materiál Ucpávkové vývodky Vývodka SCAME PG 11   s matkou</t>
  </si>
  <si>
    <t>-1655961353</t>
  </si>
  <si>
    <t>892</t>
  </si>
  <si>
    <t>7494010542</t>
  </si>
  <si>
    <t>Přístroje pro spínání a ovládání Svornice a pomocný materiál Ucpávkové vývodky Vývodka SCAME PG 21   s matkou</t>
  </si>
  <si>
    <t>1898622040</t>
  </si>
  <si>
    <t>893</t>
  </si>
  <si>
    <t>7494010540</t>
  </si>
  <si>
    <t>Přístroje pro spínání a ovládání Svornice a pomocný materiál Ucpávkové vývodky Vývodka SCAME PG 16   s matkou</t>
  </si>
  <si>
    <t>-1490623551</t>
  </si>
  <si>
    <t>919</t>
  </si>
  <si>
    <t>7494010266</t>
  </si>
  <si>
    <t>Přístroje pro spínání a ovládání Měřící přístroje, elektroměry Měřící transformátory proudu nn Měřicí transformátor proudu na přívod 100 A</t>
  </si>
  <si>
    <t>-441312032</t>
  </si>
  <si>
    <t>920</t>
  </si>
  <si>
    <t>7494010270</t>
  </si>
  <si>
    <t>Přístroje pro spínání a ovládání Měřící přístroje, elektroměry Měřící transformátory proudu nn Měřicí transformátor proudu na přívod 200 A</t>
  </si>
  <si>
    <t>-1328976928</t>
  </si>
  <si>
    <t>956</t>
  </si>
  <si>
    <t>7492205320</t>
  </si>
  <si>
    <t>Venkovní vedení vn Příslušenství Zkratový kulový bod. (sada 3ks). Montuje se u neodpínaného kabelového svodu na svorník omezovače přepětí a je určen pro montáž zkratovací soupravy.</t>
  </si>
  <si>
    <t>-1228400494</t>
  </si>
  <si>
    <t>958</t>
  </si>
  <si>
    <t>7492100900</t>
  </si>
  <si>
    <t>Spojovací vedení, podpěrné izolátory Spojky, ukončení pasu, ostatní Hřebenová spojka pro 2 přístroje</t>
  </si>
  <si>
    <t>476426653</t>
  </si>
  <si>
    <t>959</t>
  </si>
  <si>
    <t>7492100910</t>
  </si>
  <si>
    <t>Spojovací vedení, podpěrné izolátory Spojky, ukončení pasu, ostatní Hřebenová spojka pro 3 přístroje</t>
  </si>
  <si>
    <t>1521050826</t>
  </si>
  <si>
    <t>960</t>
  </si>
  <si>
    <t>7492100920</t>
  </si>
  <si>
    <t>Spojovací vedení, podpěrné izolátory Spojky, ukončení pasu, ostatní Hřebenová spojka pro 4 přístroje</t>
  </si>
  <si>
    <t>-105891282</t>
  </si>
  <si>
    <t>961</t>
  </si>
  <si>
    <t>7494004664</t>
  </si>
  <si>
    <t>Modulární přístroje Ostatní přístroje -modulární přístroje Rozbočovací svorkovnice počet svorek 7, průřez 16 mm2, barva šedá, s izolačním krytem</t>
  </si>
  <si>
    <t>1053812547</t>
  </si>
  <si>
    <t>962</t>
  </si>
  <si>
    <t>7494004666</t>
  </si>
  <si>
    <t>Modulární přístroje Ostatní přístroje -modulární přístroje Rozbočovací svorkovnice počet svorek 12, průřez 16 mm2, barva šedá, s izolačním krytem</t>
  </si>
  <si>
    <t>-2041649908</t>
  </si>
  <si>
    <t>967</t>
  </si>
  <si>
    <t>7493100410</t>
  </si>
  <si>
    <t>Venkovní osvětlení Výložníky pro osvětlovací stožáry JŽ 1-900/ Zvýložník ke stožáru JŽ, JŽD</t>
  </si>
  <si>
    <t>-1034473338</t>
  </si>
  <si>
    <t>970</t>
  </si>
  <si>
    <t>7493100450</t>
  </si>
  <si>
    <t>Venkovní osvětlení Výložníky pro osvětlovací stožáry Příruba na sloup prům. 75 mm</t>
  </si>
  <si>
    <t>473603495</t>
  </si>
  <si>
    <t>971</t>
  </si>
  <si>
    <t>7493100530</t>
  </si>
  <si>
    <t>Venkovní osvětlení Výložníky pro osvětlovací stožáry PR02 -05/S Příruba na sloup RLS6  prům. 60 mm</t>
  </si>
  <si>
    <t>2036049999</t>
  </si>
  <si>
    <t>972</t>
  </si>
  <si>
    <t>7493100540</t>
  </si>
  <si>
    <t>Venkovní osvětlení Výložníky pro osvětlovací stožáry PR6 -10/S Příruba na sloup RLH12 prům. 60 mm</t>
  </si>
  <si>
    <t>1724905966</t>
  </si>
  <si>
    <t>974</t>
  </si>
  <si>
    <t>7494004662</t>
  </si>
  <si>
    <t>Modulární přístroje Ostatní přístroje -modulární přístroje Soklové zásuvky In 16 A, Ue AC 230 V, provedení "schuko", přívod zespodu, přívod seshora, šířka 2,5 modulu</t>
  </si>
  <si>
    <t>-1476624202</t>
  </si>
  <si>
    <t>995</t>
  </si>
  <si>
    <t>7492205270</t>
  </si>
  <si>
    <t>Venkovní vedení vn Příslušenství Neodpínaný kabelový svodv četně  konzoly omezovačů přepětí, plastového krytu kabelu s držáky, držáku kabelu, zkratových kulových bodů a uzemňovacího vodiče.</t>
  </si>
  <si>
    <t>sada</t>
  </si>
  <si>
    <t>993320558</t>
  </si>
  <si>
    <t>996</t>
  </si>
  <si>
    <t>7492205260</t>
  </si>
  <si>
    <t>Venkovní vedení vn Příslušenství Neodpínaný kabelový svod včetně omezovačů přepětí, plastového krytu kabelu s držáky, držáku kabelu, zkratových kulových bodů a uzemňovacího vodiče.</t>
  </si>
  <si>
    <t>-2082643040</t>
  </si>
  <si>
    <t>1001</t>
  </si>
  <si>
    <t>7597111148</t>
  </si>
  <si>
    <t>EZS Zálohovaná leštěná kovová siréna venkovní 118dB/1m s majákem a akumulátorem</t>
  </si>
  <si>
    <t>720149269</t>
  </si>
  <si>
    <t>1002</t>
  </si>
  <si>
    <t>7596430215</t>
  </si>
  <si>
    <t>Sirény a majáky Maják+Siréna (certifikované - CPD) 9-28Vss, 20mA/24V, IP 65, 1Hz,červ. maják,bílé tělo, vysoká</t>
  </si>
  <si>
    <t>2139429873</t>
  </si>
  <si>
    <t>1017</t>
  </si>
  <si>
    <t>7494002820</t>
  </si>
  <si>
    <t>Rozvodnicové a rozváděčové skříně Distri Rozváděčové skříně Příslušenství Schránky plast, připevnění - samolepící páska, A4, pro např. QA</t>
  </si>
  <si>
    <t>1719988542</t>
  </si>
  <si>
    <t>1018</t>
  </si>
  <si>
    <t>7494002810</t>
  </si>
  <si>
    <t>Rozvodnicové a rozváděčové skříně Distri Rozváděčové skříně Příslušenství Zámky vložka "D" pro výklopnou kliku, pro např. QA</t>
  </si>
  <si>
    <t>-1324348573</t>
  </si>
  <si>
    <t>1019</t>
  </si>
  <si>
    <t>7590410020</t>
  </si>
  <si>
    <t>Elektromechanické přístroje Klika izolovaná jednostr.  (HM0404171200000)</t>
  </si>
  <si>
    <t>1383828426</t>
  </si>
  <si>
    <t>1029</t>
  </si>
  <si>
    <t>7493100230</t>
  </si>
  <si>
    <t>Venkovní osvětlení Osvětlovací stožáry pevné Lanko pr. 3 mm pozink protisměrné pravé konstr. 6x19M-FC, suché, dle EN 12385-4</t>
  </si>
  <si>
    <t>80897410</t>
  </si>
  <si>
    <t>02 - ÚRS</t>
  </si>
  <si>
    <t>58-M - Pojistkové systémy</t>
  </si>
  <si>
    <t xml:space="preserve">    M - Ostatní</t>
  </si>
  <si>
    <t>58-M</t>
  </si>
  <si>
    <t>50</t>
  </si>
  <si>
    <t>34523415</t>
  </si>
  <si>
    <t>vložka pojistková E27 normální 2410 6A</t>
  </si>
  <si>
    <t>CS ÚRS 2022 01</t>
  </si>
  <si>
    <t>2041575411</t>
  </si>
  <si>
    <t>51</t>
  </si>
  <si>
    <t>34523416</t>
  </si>
  <si>
    <t>vložka pojistková E27 normální 2410 10A</t>
  </si>
  <si>
    <t>1740022594</t>
  </si>
  <si>
    <t>52</t>
  </si>
  <si>
    <t>34523430</t>
  </si>
  <si>
    <t>vložka pojistková E27 normální 2410 16A</t>
  </si>
  <si>
    <t>-1098713152</t>
  </si>
  <si>
    <t>53</t>
  </si>
  <si>
    <t>34523436</t>
  </si>
  <si>
    <t>vložka pojistková E27 normální 2410 20A</t>
  </si>
  <si>
    <t>-1958554811</t>
  </si>
  <si>
    <t>54</t>
  </si>
  <si>
    <t>34523442</t>
  </si>
  <si>
    <t>vložka pojistková E27 normální 2410 25A</t>
  </si>
  <si>
    <t>2141032526</t>
  </si>
  <si>
    <t>34382003</t>
  </si>
  <si>
    <t>páska elektroizolační  15mm,10m, tl 0,15mm</t>
  </si>
  <si>
    <t>1014863303</t>
  </si>
  <si>
    <t>34382002</t>
  </si>
  <si>
    <t>páska elektroizolační  19mm,33m, tl 0,18mm</t>
  </si>
  <si>
    <t>-1428043635</t>
  </si>
  <si>
    <t>34382001</t>
  </si>
  <si>
    <t>páska elektroizolační PVC š 19mm</t>
  </si>
  <si>
    <t>-179561147</t>
  </si>
  <si>
    <t>34381001</t>
  </si>
  <si>
    <t>páska elektroizolační textilní, 19mmx20m</t>
  </si>
  <si>
    <t>-210937454</t>
  </si>
  <si>
    <t>34572331</t>
  </si>
  <si>
    <t>páska stahovací kabelová 12,6x230mm</t>
  </si>
  <si>
    <t>100 kus</t>
  </si>
  <si>
    <t>1683796610</t>
  </si>
  <si>
    <t>7</t>
  </si>
  <si>
    <t>34572332</t>
  </si>
  <si>
    <t>páska stahovací kabelová 12,6x500mm</t>
  </si>
  <si>
    <t>447374448</t>
  </si>
  <si>
    <t>34572307</t>
  </si>
  <si>
    <t>páska stahovací kabelová 3,6x140mm</t>
  </si>
  <si>
    <t>-889333547</t>
  </si>
  <si>
    <t>34572308</t>
  </si>
  <si>
    <t>páska stahovací kabelová 3,6x200mm</t>
  </si>
  <si>
    <t>400720692</t>
  </si>
  <si>
    <t>10</t>
  </si>
  <si>
    <t>34572311</t>
  </si>
  <si>
    <t>páska stahovací kabelová 4,8x178mm</t>
  </si>
  <si>
    <t>155277912</t>
  </si>
  <si>
    <t>11</t>
  </si>
  <si>
    <t>34572313</t>
  </si>
  <si>
    <t>páska stahovací kabelová 4,8x250mm</t>
  </si>
  <si>
    <t>-427429341</t>
  </si>
  <si>
    <t>56281003</t>
  </si>
  <si>
    <t>hmoždinky univerzální 10x50</t>
  </si>
  <si>
    <t>-281149804</t>
  </si>
  <si>
    <t>56280112</t>
  </si>
  <si>
    <t>hmoždinky univerzální 8x50</t>
  </si>
  <si>
    <t>987632144</t>
  </si>
  <si>
    <t>56280109</t>
  </si>
  <si>
    <t>hmoždinky univerzální 6x50</t>
  </si>
  <si>
    <t>682662491</t>
  </si>
  <si>
    <t>56280004</t>
  </si>
  <si>
    <t>hmoždinka natloukací 6x55</t>
  </si>
  <si>
    <t>-1383675497</t>
  </si>
  <si>
    <t>22</t>
  </si>
  <si>
    <t>56280008</t>
  </si>
  <si>
    <t>hmoždinka natloukací 8x45</t>
  </si>
  <si>
    <t>-1367724112</t>
  </si>
  <si>
    <t>23</t>
  </si>
  <si>
    <t>59051002</t>
  </si>
  <si>
    <t>hmoždinka natloukací 6x60</t>
  </si>
  <si>
    <t>1716565710</t>
  </si>
  <si>
    <t>24</t>
  </si>
  <si>
    <t>54964150</t>
  </si>
  <si>
    <t>vložka zámková cylindrická oboustranná+4 klíče</t>
  </si>
  <si>
    <t>-1713592638</t>
  </si>
  <si>
    <t>55</t>
  </si>
  <si>
    <t>35811477</t>
  </si>
  <si>
    <t>zásuvka nástěnná 16A - 5pól, řazení 3P+N+PE IP44, šroubové svorky</t>
  </si>
  <si>
    <t>-709274619</t>
  </si>
  <si>
    <t>56</t>
  </si>
  <si>
    <t>35811480</t>
  </si>
  <si>
    <t>zásuvka nástěnná 32A - 5pól, řazení 3P+N+PE IP44, šroubové svorky</t>
  </si>
  <si>
    <t>-473667395</t>
  </si>
  <si>
    <t>57</t>
  </si>
  <si>
    <t>35811401</t>
  </si>
  <si>
    <t>zásuvka nástěnná 63A - 5pól, řazení 3P+N+PE IP44, šroubové svorky</t>
  </si>
  <si>
    <t>-1804226492</t>
  </si>
  <si>
    <t>35811516</t>
  </si>
  <si>
    <t>vidlice 16A - 5pól, řazení 3P+N+PE, IP67, šroubové svorky</t>
  </si>
  <si>
    <t>-1662795892</t>
  </si>
  <si>
    <t>35811525</t>
  </si>
  <si>
    <t>vidlice 32A - 5pól, řazení 3P+N+PE, IP44, šroubové svorky</t>
  </si>
  <si>
    <t>-649073625</t>
  </si>
  <si>
    <t>31</t>
  </si>
  <si>
    <t>35811548</t>
  </si>
  <si>
    <t>vidlice 63A - 5pól, řazení 3P+N+PE, IP67, šroubové svorky</t>
  </si>
  <si>
    <t>-1070841695</t>
  </si>
  <si>
    <t>32</t>
  </si>
  <si>
    <t>34562693</t>
  </si>
  <si>
    <t>svorkovnice krabicová bezšroubová jednopólová pro 2 vodiče 0,5-2,5mm2, 400V 24A</t>
  </si>
  <si>
    <t>-1918568562</t>
  </si>
  <si>
    <t>34562694</t>
  </si>
  <si>
    <t>svorkovnice krabicová bezšroubová jednopólová pro 3 vodiče 0,5-2,5mm2, 400V 24A</t>
  </si>
  <si>
    <t>-442914260</t>
  </si>
  <si>
    <t>34</t>
  </si>
  <si>
    <t>34562695</t>
  </si>
  <si>
    <t>svorkovnice krabicová bezšroubová jednopólová pro 4 vodiče 0,5-2,5mm2, 400V 24A</t>
  </si>
  <si>
    <t>830139976</t>
  </si>
  <si>
    <t>35</t>
  </si>
  <si>
    <t>34562696</t>
  </si>
  <si>
    <t>svorkovnice krabicová bezšroubová jednopólová pro 5 vodičů 0,5-2,5mm2, 400V 24A</t>
  </si>
  <si>
    <t>-1898608368</t>
  </si>
  <si>
    <t>36</t>
  </si>
  <si>
    <t>34562690</t>
  </si>
  <si>
    <t>svorkovnice krabicová šroubovací čtyřpólová pro 4x3 vodiče 1,5-4,0mm2, 400V</t>
  </si>
  <si>
    <t>-313874673</t>
  </si>
  <si>
    <t>37</t>
  </si>
  <si>
    <t>34562691</t>
  </si>
  <si>
    <t>svorkovnice krabicová šroubovací čtyřpólová pro 4x4 vodiče 1,5-4,0mm2, 500V</t>
  </si>
  <si>
    <t>-464663651</t>
  </si>
  <si>
    <t>38</t>
  </si>
  <si>
    <t>34562692</t>
  </si>
  <si>
    <t>svorkovnice krabicová šroubovací pětipólová pro 5x4 vodiče 1,5-4,0mm2, 500V</t>
  </si>
  <si>
    <t>-1780685089</t>
  </si>
  <si>
    <t>39</t>
  </si>
  <si>
    <t>34343235</t>
  </si>
  <si>
    <t>trubka smršťovací tenkostěnná bez lepidla GTI 12,7/6,4</t>
  </si>
  <si>
    <t>-2102148206</t>
  </si>
  <si>
    <t>40</t>
  </si>
  <si>
    <t>34572250</t>
  </si>
  <si>
    <t>lišta elektroinstalační nosná kovová holá DIN TS15</t>
  </si>
  <si>
    <t>2005099014</t>
  </si>
  <si>
    <t>41</t>
  </si>
  <si>
    <t>34572251</t>
  </si>
  <si>
    <t>lišta elektroinstalační nosná kovová holá DIN TS35</t>
  </si>
  <si>
    <t>363106490</t>
  </si>
  <si>
    <t>42</t>
  </si>
  <si>
    <t>34572252</t>
  </si>
  <si>
    <t>lišta elektroinstalační nosná kovová holá DIN TS35 D děrovaná</t>
  </si>
  <si>
    <t>-609443941</t>
  </si>
  <si>
    <t>43</t>
  </si>
  <si>
    <t>34562154</t>
  </si>
  <si>
    <t>propojka 2 násobná svorkovnice řadové nízkého napětí a průřezem vodiče 4mm2</t>
  </si>
  <si>
    <t>-377682488</t>
  </si>
  <si>
    <t>44</t>
  </si>
  <si>
    <t>34562180</t>
  </si>
  <si>
    <t>propojka 2 násobná svorkovnice řadové nízkého napětí a průřezem vodiče 6mm2</t>
  </si>
  <si>
    <t>-1625965491</t>
  </si>
  <si>
    <t>45</t>
  </si>
  <si>
    <t>34562207</t>
  </si>
  <si>
    <t>propojka 2 násobná svorkovnice řadové nízkého napětí a průřezem vodiče 10mm2</t>
  </si>
  <si>
    <t>-1359093710</t>
  </si>
  <si>
    <t>46</t>
  </si>
  <si>
    <t>34562236</t>
  </si>
  <si>
    <t>propojka 2 násobná svorkovnice řadové nízkého napětí a průřezem vodiče 16mm2</t>
  </si>
  <si>
    <t>574593320</t>
  </si>
  <si>
    <t>47</t>
  </si>
  <si>
    <t>34562184</t>
  </si>
  <si>
    <t>propojka 3 násobná svorkovnice řadové nízkého napětí a průřezem vodiče 6mm2</t>
  </si>
  <si>
    <t>-420915017</t>
  </si>
  <si>
    <t>48</t>
  </si>
  <si>
    <t>34562211</t>
  </si>
  <si>
    <t>propojka 3 násobná svorkovnice řadové nízkého napětí a průřezem vodiče 10mm2</t>
  </si>
  <si>
    <t>1825077392</t>
  </si>
  <si>
    <t>49</t>
  </si>
  <si>
    <t>34562240</t>
  </si>
  <si>
    <t>propojka 3 násobná svorkovnice řadové nízkého napětí a průřezem vodiče 16mm2</t>
  </si>
  <si>
    <t>-1692452085</t>
  </si>
  <si>
    <t>Zadavatel: Správa železnic, státní organizace, Oblastní ředitelství Plzeň</t>
  </si>
  <si>
    <t>KOEFICIENT ZADÁVEJTE ZDE =&gt;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</si>
  <si>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</si>
  <si>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K = 0,700 - 1,150</t>
  </si>
  <si>
    <t>VZ65422038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</si>
</sst>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rgb="FFFF0000"/>
      <name val="Arial CE"/>
      <family val="2"/>
      <charset val="238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4" borderId="0" xfId="0" applyFont="1" applyFill="1" applyAlignment="1">
      <alignment vertical="center"/>
    </xf>
    <xf numFmtId="0" fontId="0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30" fillId="0" borderId="19" xfId="0" applyFont="1" applyBorder="1" applyAlignment="1">
      <alignment horizontal="left" vertical="center"/>
    </xf>
    <xf numFmtId="0" fontId="30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3" fillId="0" borderId="23" xfId="0" applyFont="1" applyBorder="1" applyAlignment="1">
      <alignment horizont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4" fillId="0" borderId="0" xfId="0" applyFont="1" applyAlignment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0" borderId="3" xfId="0" applyBorder="1" applyProtection="1"/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168" fontId="33" fillId="0" borderId="23" xfId="0" applyNumberFormat="1" applyFont="1" applyBorder="1" applyAlignment="1" applyProtection="1">
      <alignment horizont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14" fontId="2" fillId="0" borderId="0" xfId="0" applyNumberFormat="1" applyFont="1" applyAlignment="1" applyProtection="1">
      <alignment horizontal="left" vertical="center"/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33" fillId="0" borderId="0" xfId="0" applyFont="1" applyAlignment="1">
      <alignment horizontal="right"/>
    </xf>
    <xf numFmtId="0" fontId="33" fillId="0" borderId="24" xfId="0" applyFont="1" applyBorder="1" applyAlignment="1">
      <alignment horizontal="right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0" fontId="3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K5" sqref="K5:AJ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 x14ac:dyDescent="0.2">
      <c r="AR2" s="207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 x14ac:dyDescent="0.2">
      <c r="B4" s="18"/>
      <c r="D4" s="19" t="s">
        <v>9</v>
      </c>
      <c r="AR4" s="18"/>
      <c r="AS4" s="20" t="s">
        <v>10</v>
      </c>
      <c r="BS4" s="15" t="s">
        <v>11</v>
      </c>
    </row>
    <row r="5" spans="1:74" s="1" customFormat="1" ht="12" customHeight="1" x14ac:dyDescent="0.2">
      <c r="B5" s="18"/>
      <c r="D5" s="21" t="s">
        <v>12</v>
      </c>
      <c r="K5" s="237" t="s">
        <v>2240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R5" s="18"/>
      <c r="BS5" s="15" t="s">
        <v>6</v>
      </c>
    </row>
    <row r="6" spans="1:74" s="1" customFormat="1" ht="36.950000000000003" customHeight="1" x14ac:dyDescent="0.2">
      <c r="B6" s="18"/>
      <c r="D6" s="23" t="s">
        <v>13</v>
      </c>
      <c r="K6" s="239" t="s">
        <v>14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R6" s="18"/>
      <c r="BS6" s="15" t="s">
        <v>6</v>
      </c>
    </row>
    <row r="7" spans="1:74" s="1" customFormat="1" ht="12" customHeight="1" x14ac:dyDescent="0.2">
      <c r="B7" s="18"/>
      <c r="D7" s="24" t="s">
        <v>15</v>
      </c>
      <c r="K7" s="22" t="s">
        <v>1</v>
      </c>
      <c r="AK7" s="24" t="s">
        <v>16</v>
      </c>
      <c r="AN7" s="22" t="s">
        <v>1</v>
      </c>
      <c r="AR7" s="18"/>
      <c r="BS7" s="15" t="s">
        <v>6</v>
      </c>
    </row>
    <row r="8" spans="1:74" s="1" customFormat="1" ht="12" customHeight="1" x14ac:dyDescent="0.2">
      <c r="B8" s="18"/>
      <c r="D8" s="24" t="s">
        <v>17</v>
      </c>
      <c r="K8" s="22" t="s">
        <v>18</v>
      </c>
      <c r="AK8" s="24" t="s">
        <v>19</v>
      </c>
      <c r="AN8" s="206">
        <v>44880</v>
      </c>
      <c r="AR8" s="18"/>
      <c r="BS8" s="15" t="s">
        <v>6</v>
      </c>
    </row>
    <row r="9" spans="1:74" s="1" customFormat="1" ht="14.45" customHeight="1" x14ac:dyDescent="0.2">
      <c r="B9" s="18"/>
      <c r="AR9" s="18"/>
      <c r="BS9" s="15" t="s">
        <v>6</v>
      </c>
    </row>
    <row r="10" spans="1:74" s="1" customFormat="1" ht="12" customHeight="1" x14ac:dyDescent="0.2">
      <c r="B10" s="18"/>
      <c r="D10" s="132" t="s">
        <v>2236</v>
      </c>
      <c r="AK10" s="128" t="s">
        <v>21</v>
      </c>
      <c r="AL10" s="129"/>
      <c r="AM10" s="129"/>
      <c r="AN10" s="130" t="s">
        <v>1</v>
      </c>
      <c r="AR10" s="18"/>
      <c r="BS10" s="15" t="s">
        <v>6</v>
      </c>
    </row>
    <row r="11" spans="1:74" s="1" customFormat="1" ht="18.399999999999999" customHeight="1" x14ac:dyDescent="0.2">
      <c r="B11" s="18"/>
      <c r="E11" s="22" t="s">
        <v>18</v>
      </c>
      <c r="AK11" s="128" t="s">
        <v>22</v>
      </c>
      <c r="AL11" s="129"/>
      <c r="AM11" s="129"/>
      <c r="AN11" s="130" t="s">
        <v>1</v>
      </c>
      <c r="AR11" s="18"/>
      <c r="BS11" s="15" t="s">
        <v>6</v>
      </c>
    </row>
    <row r="12" spans="1:74" s="1" customFormat="1" ht="6.95" customHeight="1" x14ac:dyDescent="0.2">
      <c r="B12" s="18"/>
      <c r="AR12" s="18"/>
      <c r="BS12" s="15" t="s">
        <v>6</v>
      </c>
    </row>
    <row r="13" spans="1:74" s="1" customFormat="1" ht="12" customHeight="1" x14ac:dyDescent="0.2">
      <c r="B13" s="18"/>
      <c r="D13" s="128" t="s">
        <v>23</v>
      </c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K13" s="128" t="s">
        <v>21</v>
      </c>
      <c r="AL13" s="129"/>
      <c r="AM13" s="129"/>
      <c r="AN13" s="130" t="s">
        <v>1</v>
      </c>
      <c r="AR13" s="18"/>
      <c r="BS13" s="15" t="s">
        <v>6</v>
      </c>
    </row>
    <row r="14" spans="1:74" ht="12.75" x14ac:dyDescent="0.2">
      <c r="B14" s="18"/>
      <c r="E14" s="22" t="s">
        <v>18</v>
      </c>
      <c r="AK14" s="128" t="s">
        <v>22</v>
      </c>
      <c r="AL14" s="129"/>
      <c r="AM14" s="129"/>
      <c r="AN14" s="130" t="s">
        <v>1</v>
      </c>
      <c r="AR14" s="18"/>
      <c r="BS14" s="15" t="s">
        <v>6</v>
      </c>
    </row>
    <row r="15" spans="1:74" s="1" customFormat="1" ht="6.95" customHeight="1" x14ac:dyDescent="0.2">
      <c r="B15" s="18"/>
      <c r="AR15" s="18"/>
      <c r="BS15" s="15" t="s">
        <v>3</v>
      </c>
    </row>
    <row r="16" spans="1:74" s="1" customFormat="1" ht="12" customHeight="1" x14ac:dyDescent="0.2">
      <c r="B16" s="18"/>
      <c r="D16" s="24"/>
      <c r="AK16" s="24"/>
      <c r="AN16" s="22" t="s">
        <v>1</v>
      </c>
      <c r="AR16" s="18"/>
      <c r="BS16" s="15" t="s">
        <v>3</v>
      </c>
    </row>
    <row r="17" spans="1:71" s="1" customFormat="1" ht="11.25" customHeight="1" x14ac:dyDescent="0.2">
      <c r="B17" s="18"/>
      <c r="E17" s="22" t="s">
        <v>18</v>
      </c>
      <c r="AK17" s="24"/>
      <c r="AN17" s="22" t="s">
        <v>1</v>
      </c>
      <c r="AR17" s="18"/>
      <c r="BS17" s="15" t="s">
        <v>25</v>
      </c>
    </row>
    <row r="18" spans="1:71" s="1" customFormat="1" ht="14.25" customHeight="1" x14ac:dyDescent="0.2">
      <c r="B18" s="18"/>
      <c r="AR18" s="18"/>
      <c r="BS18" s="15" t="s">
        <v>6</v>
      </c>
    </row>
    <row r="19" spans="1:71" s="1" customFormat="1" ht="16.5" customHeight="1" x14ac:dyDescent="0.25">
      <c r="B19" s="18"/>
      <c r="D19" s="24"/>
      <c r="AI19" s="127" t="s">
        <v>2239</v>
      </c>
      <c r="AK19" s="24"/>
      <c r="AN19" s="22" t="s">
        <v>1</v>
      </c>
      <c r="AR19" s="18"/>
      <c r="BS19" s="15" t="s">
        <v>6</v>
      </c>
    </row>
    <row r="20" spans="1:71" s="1" customFormat="1" ht="18.399999999999999" customHeight="1" x14ac:dyDescent="0.25">
      <c r="B20" s="18"/>
      <c r="E20" s="22" t="s">
        <v>18</v>
      </c>
      <c r="K20" s="209" t="s">
        <v>2237</v>
      </c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  <c r="AE20" s="209"/>
      <c r="AF20" s="209"/>
      <c r="AG20" s="209"/>
      <c r="AH20" s="210"/>
      <c r="AI20" s="204">
        <v>1</v>
      </c>
      <c r="AK20" s="24"/>
      <c r="AN20" s="22" t="s">
        <v>1</v>
      </c>
      <c r="AR20" s="18"/>
      <c r="BS20" s="15" t="s">
        <v>25</v>
      </c>
    </row>
    <row r="21" spans="1:71" s="1" customFormat="1" ht="6.95" customHeight="1" x14ac:dyDescent="0.2">
      <c r="B21" s="18"/>
      <c r="AR21" s="18"/>
    </row>
    <row r="22" spans="1:71" s="1" customFormat="1" ht="10.5" customHeight="1" x14ac:dyDescent="0.2">
      <c r="B22" s="18"/>
      <c r="D22" s="24"/>
      <c r="E22" s="132" t="s">
        <v>27</v>
      </c>
      <c r="AR22" s="18"/>
    </row>
    <row r="23" spans="1:71" s="1" customFormat="1" ht="39" customHeight="1" x14ac:dyDescent="0.2">
      <c r="B23" s="18"/>
      <c r="E23" s="240" t="s">
        <v>2238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R23" s="18"/>
    </row>
    <row r="24" spans="1:71" s="1" customFormat="1" ht="6.95" customHeight="1" x14ac:dyDescent="0.2">
      <c r="B24" s="18"/>
      <c r="AR24" s="18"/>
    </row>
    <row r="25" spans="1:71" s="1" customFormat="1" ht="6.95" customHeight="1" x14ac:dyDescent="0.2">
      <c r="B25" s="1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8"/>
    </row>
    <row r="26" spans="1:71" s="2" customFormat="1" ht="25.9" customHeight="1" x14ac:dyDescent="0.2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42">
        <f>ROUND(AG94,2)</f>
        <v>6167331.8499999996</v>
      </c>
      <c r="AL26" s="243"/>
      <c r="AM26" s="243"/>
      <c r="AN26" s="243"/>
      <c r="AO26" s="243"/>
      <c r="AP26" s="26"/>
      <c r="AQ26" s="26"/>
      <c r="AR26" s="27"/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44" t="s">
        <v>29</v>
      </c>
      <c r="M28" s="244"/>
      <c r="N28" s="244"/>
      <c r="O28" s="244"/>
      <c r="P28" s="244"/>
      <c r="Q28" s="26"/>
      <c r="R28" s="26"/>
      <c r="S28" s="26"/>
      <c r="T28" s="26"/>
      <c r="U28" s="26"/>
      <c r="V28" s="26"/>
      <c r="W28" s="244" t="s">
        <v>30</v>
      </c>
      <c r="X28" s="244"/>
      <c r="Y28" s="244"/>
      <c r="Z28" s="244"/>
      <c r="AA28" s="244"/>
      <c r="AB28" s="244"/>
      <c r="AC28" s="244"/>
      <c r="AD28" s="244"/>
      <c r="AE28" s="244"/>
      <c r="AF28" s="26"/>
      <c r="AG28" s="26"/>
      <c r="AH28" s="26"/>
      <c r="AI28" s="26"/>
      <c r="AJ28" s="26"/>
      <c r="AK28" s="244" t="s">
        <v>31</v>
      </c>
      <c r="AL28" s="244"/>
      <c r="AM28" s="244"/>
      <c r="AN28" s="244"/>
      <c r="AO28" s="244"/>
      <c r="AP28" s="26"/>
      <c r="AQ28" s="26"/>
      <c r="AR28" s="27"/>
      <c r="BE28" s="26"/>
    </row>
    <row r="29" spans="1:71" s="3" customFormat="1" ht="14.45" customHeight="1" x14ac:dyDescent="0.2">
      <c r="B29" s="30"/>
      <c r="D29" s="24" t="s">
        <v>32</v>
      </c>
      <c r="F29" s="24" t="s">
        <v>33</v>
      </c>
      <c r="L29" s="232">
        <v>0.21</v>
      </c>
      <c r="M29" s="231"/>
      <c r="N29" s="231"/>
      <c r="O29" s="231"/>
      <c r="P29" s="231"/>
      <c r="W29" s="230">
        <f>ROUND(AZ94, 2)</f>
        <v>6167331.8499999996</v>
      </c>
      <c r="X29" s="231"/>
      <c r="Y29" s="231"/>
      <c r="Z29" s="231"/>
      <c r="AA29" s="231"/>
      <c r="AB29" s="231"/>
      <c r="AC29" s="231"/>
      <c r="AD29" s="231"/>
      <c r="AE29" s="231"/>
      <c r="AK29" s="230">
        <f>ROUND(AV94, 2)</f>
        <v>1295139.69</v>
      </c>
      <c r="AL29" s="231"/>
      <c r="AM29" s="231"/>
      <c r="AN29" s="231"/>
      <c r="AO29" s="231"/>
      <c r="AR29" s="30"/>
    </row>
    <row r="30" spans="1:71" s="3" customFormat="1" ht="14.45" customHeight="1" x14ac:dyDescent="0.2">
      <c r="B30" s="30"/>
      <c r="F30" s="24" t="s">
        <v>34</v>
      </c>
      <c r="L30" s="232">
        <v>0.15</v>
      </c>
      <c r="M30" s="231"/>
      <c r="N30" s="231"/>
      <c r="O30" s="231"/>
      <c r="P30" s="231"/>
      <c r="W30" s="230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0">
        <f>ROUND(AW94, 2)</f>
        <v>0</v>
      </c>
      <c r="AL30" s="231"/>
      <c r="AM30" s="231"/>
      <c r="AN30" s="231"/>
      <c r="AO30" s="231"/>
      <c r="AR30" s="30"/>
    </row>
    <row r="31" spans="1:71" s="3" customFormat="1" ht="14.45" hidden="1" customHeight="1" x14ac:dyDescent="0.2">
      <c r="B31" s="30"/>
      <c r="F31" s="24" t="s">
        <v>35</v>
      </c>
      <c r="L31" s="232">
        <v>0.21</v>
      </c>
      <c r="M31" s="231"/>
      <c r="N31" s="231"/>
      <c r="O31" s="231"/>
      <c r="P31" s="231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0">
        <v>0</v>
      </c>
      <c r="AL31" s="231"/>
      <c r="AM31" s="231"/>
      <c r="AN31" s="231"/>
      <c r="AO31" s="231"/>
      <c r="AR31" s="30"/>
    </row>
    <row r="32" spans="1:71" s="3" customFormat="1" ht="14.45" hidden="1" customHeight="1" x14ac:dyDescent="0.2">
      <c r="B32" s="30"/>
      <c r="F32" s="24" t="s">
        <v>36</v>
      </c>
      <c r="L32" s="232">
        <v>0.15</v>
      </c>
      <c r="M32" s="231"/>
      <c r="N32" s="231"/>
      <c r="O32" s="231"/>
      <c r="P32" s="231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0">
        <v>0</v>
      </c>
      <c r="AL32" s="231"/>
      <c r="AM32" s="231"/>
      <c r="AN32" s="231"/>
      <c r="AO32" s="231"/>
      <c r="AR32" s="30"/>
    </row>
    <row r="33" spans="1:57" s="3" customFormat="1" ht="14.45" hidden="1" customHeight="1" x14ac:dyDescent="0.2">
      <c r="B33" s="30"/>
      <c r="F33" s="24" t="s">
        <v>37</v>
      </c>
      <c r="L33" s="232">
        <v>0</v>
      </c>
      <c r="M33" s="231"/>
      <c r="N33" s="231"/>
      <c r="O33" s="231"/>
      <c r="P33" s="231"/>
      <c r="W33" s="230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0">
        <v>0</v>
      </c>
      <c r="AL33" s="231"/>
      <c r="AM33" s="231"/>
      <c r="AN33" s="231"/>
      <c r="AO33" s="231"/>
      <c r="AR33" s="30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 x14ac:dyDescent="0.2">
      <c r="A35" s="26"/>
      <c r="B35" s="27"/>
      <c r="C35" s="31"/>
      <c r="D35" s="32" t="s">
        <v>38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39</v>
      </c>
      <c r="U35" s="33"/>
      <c r="V35" s="33"/>
      <c r="W35" s="33"/>
      <c r="X35" s="233" t="s">
        <v>40</v>
      </c>
      <c r="Y35" s="234"/>
      <c r="Z35" s="234"/>
      <c r="AA35" s="234"/>
      <c r="AB35" s="234"/>
      <c r="AC35" s="33"/>
      <c r="AD35" s="33"/>
      <c r="AE35" s="33"/>
      <c r="AF35" s="33"/>
      <c r="AG35" s="33"/>
      <c r="AH35" s="33"/>
      <c r="AI35" s="33"/>
      <c r="AJ35" s="33"/>
      <c r="AK35" s="235">
        <f>SUM(AK26:AK33)</f>
        <v>7462471.5399999991</v>
      </c>
      <c r="AL35" s="234"/>
      <c r="AM35" s="234"/>
      <c r="AN35" s="234"/>
      <c r="AO35" s="236"/>
      <c r="AP35" s="31"/>
      <c r="AQ35" s="31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8"/>
      <c r="AR38" s="18"/>
    </row>
    <row r="39" spans="1:57" s="1" customFormat="1" ht="14.45" customHeight="1" x14ac:dyDescent="0.2">
      <c r="B39" s="18"/>
      <c r="AR39" s="18"/>
    </row>
    <row r="40" spans="1:57" s="1" customFormat="1" ht="14.45" customHeight="1" x14ac:dyDescent="0.2">
      <c r="B40" s="18"/>
      <c r="AR40" s="18"/>
    </row>
    <row r="41" spans="1:57" s="1" customFormat="1" ht="14.45" customHeight="1" x14ac:dyDescent="0.2">
      <c r="B41" s="18"/>
      <c r="AR41" s="18"/>
    </row>
    <row r="42" spans="1:57" s="1" customFormat="1" ht="14.45" customHeight="1" x14ac:dyDescent="0.2">
      <c r="B42" s="18"/>
      <c r="AR42" s="18"/>
    </row>
    <row r="43" spans="1:57" s="1" customFormat="1" ht="14.45" customHeight="1" x14ac:dyDescent="0.2">
      <c r="B43" s="18"/>
      <c r="AR43" s="18"/>
    </row>
    <row r="44" spans="1:57" s="1" customFormat="1" ht="14.45" customHeight="1" x14ac:dyDescent="0.2">
      <c r="B44" s="18"/>
      <c r="AR44" s="18"/>
    </row>
    <row r="45" spans="1:57" s="1" customFormat="1" ht="14.45" customHeight="1" x14ac:dyDescent="0.2">
      <c r="B45" s="18"/>
      <c r="AR45" s="18"/>
    </row>
    <row r="46" spans="1:57" s="1" customFormat="1" ht="14.45" customHeight="1" x14ac:dyDescent="0.2">
      <c r="B46" s="18"/>
      <c r="AR46" s="18"/>
    </row>
    <row r="47" spans="1:57" s="1" customFormat="1" ht="14.45" customHeight="1" x14ac:dyDescent="0.2">
      <c r="B47" s="18"/>
      <c r="AR47" s="18"/>
    </row>
    <row r="48" spans="1:57" s="1" customFormat="1" ht="14.45" customHeight="1" x14ac:dyDescent="0.2">
      <c r="B48" s="18"/>
      <c r="AR48" s="18"/>
    </row>
    <row r="49" spans="1:57" s="2" customFormat="1" ht="14.45" customHeight="1" x14ac:dyDescent="0.2">
      <c r="B49" s="35"/>
      <c r="D49" s="36" t="s">
        <v>41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42</v>
      </c>
      <c r="AI49" s="37"/>
      <c r="AJ49" s="37"/>
      <c r="AK49" s="37"/>
      <c r="AL49" s="37"/>
      <c r="AM49" s="37"/>
      <c r="AN49" s="37"/>
      <c r="AO49" s="37"/>
      <c r="AR49" s="35"/>
    </row>
    <row r="50" spans="1:57" x14ac:dyDescent="0.2">
      <c r="B50" s="18"/>
      <c r="AR50" s="18"/>
    </row>
    <row r="51" spans="1:57" x14ac:dyDescent="0.2">
      <c r="B51" s="18"/>
      <c r="AR51" s="18"/>
    </row>
    <row r="52" spans="1:57" x14ac:dyDescent="0.2">
      <c r="B52" s="18"/>
      <c r="AR52" s="18"/>
    </row>
    <row r="53" spans="1:57" x14ac:dyDescent="0.2">
      <c r="B53" s="18"/>
      <c r="AR53" s="18"/>
    </row>
    <row r="54" spans="1:57" x14ac:dyDescent="0.2">
      <c r="B54" s="18"/>
      <c r="AR54" s="18"/>
    </row>
    <row r="55" spans="1:57" x14ac:dyDescent="0.2">
      <c r="B55" s="18"/>
      <c r="AR55" s="18"/>
    </row>
    <row r="56" spans="1:57" x14ac:dyDescent="0.2">
      <c r="B56" s="18"/>
      <c r="AR56" s="18"/>
    </row>
    <row r="57" spans="1:57" x14ac:dyDescent="0.2">
      <c r="B57" s="18"/>
      <c r="AR57" s="18"/>
    </row>
    <row r="58" spans="1:57" x14ac:dyDescent="0.2">
      <c r="B58" s="18"/>
      <c r="AR58" s="18"/>
    </row>
    <row r="59" spans="1:57" x14ac:dyDescent="0.2">
      <c r="B59" s="18"/>
      <c r="AR59" s="18"/>
    </row>
    <row r="60" spans="1:57" s="2" customFormat="1" ht="12.75" x14ac:dyDescent="0.2">
      <c r="A60" s="26"/>
      <c r="B60" s="27"/>
      <c r="C60" s="26"/>
      <c r="D60" s="38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43</v>
      </c>
      <c r="AI60" s="29"/>
      <c r="AJ60" s="29"/>
      <c r="AK60" s="29"/>
      <c r="AL60" s="29"/>
      <c r="AM60" s="38" t="s">
        <v>44</v>
      </c>
      <c r="AN60" s="29"/>
      <c r="AO60" s="29"/>
      <c r="AP60" s="26"/>
      <c r="AQ60" s="26"/>
      <c r="AR60" s="27"/>
      <c r="BE60" s="26"/>
    </row>
    <row r="61" spans="1:57" x14ac:dyDescent="0.2">
      <c r="B61" s="18"/>
      <c r="AR61" s="18"/>
    </row>
    <row r="62" spans="1:57" x14ac:dyDescent="0.2">
      <c r="B62" s="18"/>
      <c r="AR62" s="18"/>
    </row>
    <row r="63" spans="1:57" x14ac:dyDescent="0.2">
      <c r="B63" s="18"/>
      <c r="AR63" s="18"/>
    </row>
    <row r="64" spans="1:57" s="2" customFormat="1" ht="12.75" x14ac:dyDescent="0.2">
      <c r="A64" s="26"/>
      <c r="B64" s="27"/>
      <c r="C64" s="26"/>
      <c r="D64" s="36" t="s">
        <v>45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6" t="s">
        <v>46</v>
      </c>
      <c r="AI64" s="39"/>
      <c r="AJ64" s="39"/>
      <c r="AK64" s="39"/>
      <c r="AL64" s="39"/>
      <c r="AM64" s="39"/>
      <c r="AN64" s="39"/>
      <c r="AO64" s="39"/>
      <c r="AP64" s="26"/>
      <c r="AQ64" s="26"/>
      <c r="AR64" s="27"/>
      <c r="BE64" s="26"/>
    </row>
    <row r="65" spans="1:57" x14ac:dyDescent="0.2">
      <c r="B65" s="18"/>
      <c r="AR65" s="18"/>
    </row>
    <row r="66" spans="1:57" x14ac:dyDescent="0.2">
      <c r="B66" s="18"/>
      <c r="AR66" s="18"/>
    </row>
    <row r="67" spans="1:57" x14ac:dyDescent="0.2">
      <c r="B67" s="18"/>
      <c r="AR67" s="18"/>
    </row>
    <row r="68" spans="1:57" x14ac:dyDescent="0.2">
      <c r="B68" s="18"/>
      <c r="AR68" s="18"/>
    </row>
    <row r="69" spans="1:57" x14ac:dyDescent="0.2">
      <c r="B69" s="18"/>
      <c r="AR69" s="18"/>
    </row>
    <row r="70" spans="1:57" x14ac:dyDescent="0.2">
      <c r="B70" s="18"/>
      <c r="AR70" s="18"/>
    </row>
    <row r="71" spans="1:57" x14ac:dyDescent="0.2">
      <c r="B71" s="18"/>
      <c r="AR71" s="18"/>
    </row>
    <row r="72" spans="1:57" x14ac:dyDescent="0.2">
      <c r="B72" s="18"/>
      <c r="AR72" s="18"/>
    </row>
    <row r="73" spans="1:57" x14ac:dyDescent="0.2">
      <c r="B73" s="18"/>
      <c r="AR73" s="18"/>
    </row>
    <row r="74" spans="1:57" x14ac:dyDescent="0.2">
      <c r="B74" s="18"/>
      <c r="AR74" s="18"/>
    </row>
    <row r="75" spans="1:57" s="2" customFormat="1" ht="12.75" x14ac:dyDescent="0.2">
      <c r="A75" s="26"/>
      <c r="B75" s="27"/>
      <c r="C75" s="26"/>
      <c r="D75" s="38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43</v>
      </c>
      <c r="AI75" s="29"/>
      <c r="AJ75" s="29"/>
      <c r="AK75" s="29"/>
      <c r="AL75" s="29"/>
      <c r="AM75" s="38" t="s">
        <v>44</v>
      </c>
      <c r="AN75" s="29"/>
      <c r="AO75" s="29"/>
      <c r="AP75" s="26"/>
      <c r="AQ75" s="26"/>
      <c r="AR75" s="27"/>
      <c r="BE75" s="26"/>
    </row>
    <row r="76" spans="1:57" s="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7"/>
      <c r="BE77" s="26"/>
    </row>
    <row r="81" spans="1:91" s="2" customFormat="1" ht="6.95" customHeight="1" x14ac:dyDescent="0.2">
      <c r="A81" s="2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7"/>
      <c r="BE81" s="26"/>
    </row>
    <row r="82" spans="1:91" s="2" customFormat="1" ht="24.95" customHeight="1" x14ac:dyDescent="0.2">
      <c r="A82" s="26"/>
      <c r="B82" s="27"/>
      <c r="C82" s="19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4"/>
      <c r="C84" s="24" t="s">
        <v>12</v>
      </c>
      <c r="L84" s="4" t="str">
        <f>K5</f>
        <v>VZ65422038</v>
      </c>
      <c r="AR84" s="44"/>
    </row>
    <row r="85" spans="1:91" s="5" customFormat="1" ht="36.950000000000003" customHeight="1" x14ac:dyDescent="0.2">
      <c r="B85" s="45"/>
      <c r="C85" s="46" t="s">
        <v>13</v>
      </c>
      <c r="L85" s="221" t="str">
        <f>K6</f>
        <v>Dodávka elektroinstalačního materiálu OŘ Plzeň 2023/2024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R85" s="45"/>
    </row>
    <row r="86" spans="1:91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4" t="s">
        <v>17</v>
      </c>
      <c r="D87" s="26"/>
      <c r="E87" s="26"/>
      <c r="F87" s="26"/>
      <c r="G87" s="26"/>
      <c r="H87" s="26"/>
      <c r="I87" s="26"/>
      <c r="J87" s="26"/>
      <c r="K87" s="26"/>
      <c r="L87" s="47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4" t="s">
        <v>19</v>
      </c>
      <c r="AJ87" s="26"/>
      <c r="AK87" s="26"/>
      <c r="AL87" s="26"/>
      <c r="AM87" s="223">
        <f>IF(AN8= "","",AN8)</f>
        <v>44880</v>
      </c>
      <c r="AN87" s="223"/>
      <c r="AO87" s="26"/>
      <c r="AP87" s="26"/>
      <c r="AQ87" s="26"/>
      <c r="AR87" s="27"/>
      <c r="BE87" s="26"/>
    </row>
    <row r="88" spans="1:91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 x14ac:dyDescent="0.2">
      <c r="A89" s="26"/>
      <c r="B89" s="27"/>
      <c r="C89" s="24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4" t="s">
        <v>24</v>
      </c>
      <c r="AJ89" s="26"/>
      <c r="AK89" s="26"/>
      <c r="AL89" s="26"/>
      <c r="AM89" s="224" t="str">
        <f>IF(E17="","",E17)</f>
        <v xml:space="preserve"> </v>
      </c>
      <c r="AN89" s="225"/>
      <c r="AO89" s="225"/>
      <c r="AP89" s="225"/>
      <c r="AQ89" s="26"/>
      <c r="AR89" s="27"/>
      <c r="AS89" s="226" t="s">
        <v>48</v>
      </c>
      <c r="AT89" s="227"/>
      <c r="AU89" s="49"/>
      <c r="AV89" s="49"/>
      <c r="AW89" s="49"/>
      <c r="AX89" s="49"/>
      <c r="AY89" s="49"/>
      <c r="AZ89" s="49"/>
      <c r="BA89" s="49"/>
      <c r="BB89" s="49"/>
      <c r="BC89" s="49"/>
      <c r="BD89" s="50"/>
      <c r="BE89" s="26"/>
    </row>
    <row r="90" spans="1:91" s="2" customFormat="1" ht="15.2" customHeight="1" x14ac:dyDescent="0.2">
      <c r="A90" s="26"/>
      <c r="B90" s="27"/>
      <c r="C90" s="24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4" t="s">
        <v>26</v>
      </c>
      <c r="AJ90" s="26"/>
      <c r="AK90" s="26"/>
      <c r="AL90" s="26"/>
      <c r="AM90" s="224" t="str">
        <f>IF(E20="","",E20)</f>
        <v xml:space="preserve"> </v>
      </c>
      <c r="AN90" s="225"/>
      <c r="AO90" s="225"/>
      <c r="AP90" s="225"/>
      <c r="AQ90" s="26"/>
      <c r="AR90" s="27"/>
      <c r="AS90" s="228"/>
      <c r="AT90" s="229"/>
      <c r="AU90" s="51"/>
      <c r="AV90" s="51"/>
      <c r="AW90" s="51"/>
      <c r="AX90" s="51"/>
      <c r="AY90" s="51"/>
      <c r="AZ90" s="51"/>
      <c r="BA90" s="51"/>
      <c r="BB90" s="51"/>
      <c r="BC90" s="51"/>
      <c r="BD90" s="52"/>
      <c r="BE90" s="26"/>
    </row>
    <row r="91" spans="1:91" s="2" customFormat="1" ht="10.9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28"/>
      <c r="AT91" s="229"/>
      <c r="AU91" s="51"/>
      <c r="AV91" s="51"/>
      <c r="AW91" s="51"/>
      <c r="AX91" s="51"/>
      <c r="AY91" s="51"/>
      <c r="AZ91" s="51"/>
      <c r="BA91" s="51"/>
      <c r="BB91" s="51"/>
      <c r="BC91" s="51"/>
      <c r="BD91" s="52"/>
      <c r="BE91" s="26"/>
    </row>
    <row r="92" spans="1:91" s="2" customFormat="1" ht="29.25" customHeight="1" x14ac:dyDescent="0.2">
      <c r="A92" s="26"/>
      <c r="B92" s="27"/>
      <c r="C92" s="216" t="s">
        <v>49</v>
      </c>
      <c r="D92" s="217"/>
      <c r="E92" s="217"/>
      <c r="F92" s="217"/>
      <c r="G92" s="217"/>
      <c r="H92" s="53"/>
      <c r="I92" s="218" t="s">
        <v>50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51</v>
      </c>
      <c r="AH92" s="217"/>
      <c r="AI92" s="217"/>
      <c r="AJ92" s="217"/>
      <c r="AK92" s="217"/>
      <c r="AL92" s="217"/>
      <c r="AM92" s="217"/>
      <c r="AN92" s="218" t="s">
        <v>52</v>
      </c>
      <c r="AO92" s="217"/>
      <c r="AP92" s="220"/>
      <c r="AQ92" s="54" t="s">
        <v>53</v>
      </c>
      <c r="AR92" s="27"/>
      <c r="AS92" s="55" t="s">
        <v>54</v>
      </c>
      <c r="AT92" s="56" t="s">
        <v>55</v>
      </c>
      <c r="AU92" s="56" t="s">
        <v>56</v>
      </c>
      <c r="AV92" s="56" t="s">
        <v>57</v>
      </c>
      <c r="AW92" s="56" t="s">
        <v>58</v>
      </c>
      <c r="AX92" s="56" t="s">
        <v>59</v>
      </c>
      <c r="AY92" s="56" t="s">
        <v>60</v>
      </c>
      <c r="AZ92" s="56" t="s">
        <v>61</v>
      </c>
      <c r="BA92" s="56" t="s">
        <v>62</v>
      </c>
      <c r="BB92" s="56" t="s">
        <v>63</v>
      </c>
      <c r="BC92" s="56" t="s">
        <v>64</v>
      </c>
      <c r="BD92" s="57" t="s">
        <v>65</v>
      </c>
      <c r="BE92" s="26"/>
    </row>
    <row r="93" spans="1:91" s="2" customFormat="1" ht="10.9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8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60"/>
      <c r="BE93" s="26"/>
    </row>
    <row r="94" spans="1:91" s="6" customFormat="1" ht="32.450000000000003" customHeight="1" x14ac:dyDescent="0.2">
      <c r="B94" s="61"/>
      <c r="C94" s="62" t="s">
        <v>66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4">
        <f>ROUND(SUM(AG95:AG96),2)</f>
        <v>6167331.8499999996</v>
      </c>
      <c r="AH94" s="214"/>
      <c r="AI94" s="214"/>
      <c r="AJ94" s="214"/>
      <c r="AK94" s="214"/>
      <c r="AL94" s="214"/>
      <c r="AM94" s="214"/>
      <c r="AN94" s="215">
        <f>SUM(AG94,AT94)</f>
        <v>7462471.5399999991</v>
      </c>
      <c r="AO94" s="215"/>
      <c r="AP94" s="215"/>
      <c r="AQ94" s="64" t="s">
        <v>1</v>
      </c>
      <c r="AR94" s="61"/>
      <c r="AS94" s="65">
        <f>ROUND(SUM(AS95:AS96),2)</f>
        <v>0</v>
      </c>
      <c r="AT94" s="66">
        <f>ROUND(SUM(AV94:AW94),2)</f>
        <v>1295139.69</v>
      </c>
      <c r="AU94" s="67">
        <f>ROUND(SUM(AU95:AU96),5)</f>
        <v>0</v>
      </c>
      <c r="AV94" s="66">
        <f>ROUND(AZ94*L29,2)</f>
        <v>1295139.69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ROUND(SUM(AZ95:AZ96),2)</f>
        <v>6167331.8499999996</v>
      </c>
      <c r="BA94" s="66">
        <f>ROUND(SUM(BA95:BA96),2)</f>
        <v>0</v>
      </c>
      <c r="BB94" s="66">
        <f>ROUND(SUM(BB95:BB96),2)</f>
        <v>0</v>
      </c>
      <c r="BC94" s="66">
        <f>ROUND(SUM(BC95:BC96),2)</f>
        <v>0</v>
      </c>
      <c r="BD94" s="68">
        <f>ROUND(SUM(BD95:BD96),2)</f>
        <v>0</v>
      </c>
      <c r="BS94" s="69" t="s">
        <v>67</v>
      </c>
      <c r="BT94" s="69" t="s">
        <v>68</v>
      </c>
      <c r="BU94" s="70" t="s">
        <v>69</v>
      </c>
      <c r="BV94" s="69" t="s">
        <v>70</v>
      </c>
      <c r="BW94" s="69" t="s">
        <v>4</v>
      </c>
      <c r="BX94" s="69" t="s">
        <v>71</v>
      </c>
      <c r="CL94" s="69" t="s">
        <v>1</v>
      </c>
    </row>
    <row r="95" spans="1:91" s="7" customFormat="1" ht="16.5" customHeight="1" x14ac:dyDescent="0.2">
      <c r="A95" s="71" t="s">
        <v>72</v>
      </c>
      <c r="B95" s="72"/>
      <c r="C95" s="73"/>
      <c r="D95" s="213" t="s">
        <v>73</v>
      </c>
      <c r="E95" s="213"/>
      <c r="F95" s="213"/>
      <c r="G95" s="213"/>
      <c r="H95" s="213"/>
      <c r="I95" s="74"/>
      <c r="J95" s="213" t="s">
        <v>74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'01 - Elektromateriál'!K30</f>
        <v>5885964.6500000004</v>
      </c>
      <c r="AH95" s="212"/>
      <c r="AI95" s="212"/>
      <c r="AJ95" s="212"/>
      <c r="AK95" s="212"/>
      <c r="AL95" s="212"/>
      <c r="AM95" s="212"/>
      <c r="AN95" s="211">
        <f>SUM(AG95,AT95)</f>
        <v>7122017.2300000004</v>
      </c>
      <c r="AO95" s="212"/>
      <c r="AP95" s="212"/>
      <c r="AQ95" s="75" t="s">
        <v>75</v>
      </c>
      <c r="AR95" s="72"/>
      <c r="AS95" s="76">
        <v>0</v>
      </c>
      <c r="AT95" s="77">
        <f>ROUND(SUM(AV95:AW95),2)</f>
        <v>1236052.58</v>
      </c>
      <c r="AU95" s="78">
        <f>'01 - Elektromateriál'!Q127</f>
        <v>0</v>
      </c>
      <c r="AV95" s="77">
        <f>'01 - Elektromateriál'!K33</f>
        <v>1236052.58</v>
      </c>
      <c r="AW95" s="77">
        <f>'01 - Elektromateriál'!K34</f>
        <v>0</v>
      </c>
      <c r="AX95" s="77">
        <f>'01 - Elektromateriál'!K35</f>
        <v>0</v>
      </c>
      <c r="AY95" s="77">
        <f>'01 - Elektromateriál'!K36</f>
        <v>0</v>
      </c>
      <c r="AZ95" s="77">
        <f>'01 - Elektromateriál'!F33</f>
        <v>5885964.6500000004</v>
      </c>
      <c r="BA95" s="77">
        <f>'01 - Elektromateriál'!F34</f>
        <v>0</v>
      </c>
      <c r="BB95" s="77">
        <f>'01 - Elektromateriál'!F35</f>
        <v>0</v>
      </c>
      <c r="BC95" s="77">
        <f>'01 - Elektromateriál'!F36</f>
        <v>0</v>
      </c>
      <c r="BD95" s="79">
        <f>'01 - Elektromateriál'!F37</f>
        <v>0</v>
      </c>
      <c r="BT95" s="80" t="s">
        <v>76</v>
      </c>
      <c r="BV95" s="80" t="s">
        <v>70</v>
      </c>
      <c r="BW95" s="80" t="s">
        <v>77</v>
      </c>
      <c r="BX95" s="80" t="s">
        <v>4</v>
      </c>
      <c r="CL95" s="80" t="s">
        <v>1</v>
      </c>
      <c r="CM95" s="80" t="s">
        <v>78</v>
      </c>
    </row>
    <row r="96" spans="1:91" s="7" customFormat="1" ht="16.5" customHeight="1" x14ac:dyDescent="0.2">
      <c r="A96" s="71" t="s">
        <v>72</v>
      </c>
      <c r="B96" s="72"/>
      <c r="C96" s="73"/>
      <c r="D96" s="213" t="s">
        <v>79</v>
      </c>
      <c r="E96" s="213"/>
      <c r="F96" s="213"/>
      <c r="G96" s="213"/>
      <c r="H96" s="213"/>
      <c r="I96" s="74"/>
      <c r="J96" s="213" t="s">
        <v>80</v>
      </c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>
        <f>'02 - ÚRS'!K30</f>
        <v>281367.2</v>
      </c>
      <c r="AH96" s="212"/>
      <c r="AI96" s="212"/>
      <c r="AJ96" s="212"/>
      <c r="AK96" s="212"/>
      <c r="AL96" s="212"/>
      <c r="AM96" s="212"/>
      <c r="AN96" s="211">
        <f>SUM(AG96,AT96)</f>
        <v>340454.31</v>
      </c>
      <c r="AO96" s="212"/>
      <c r="AP96" s="212"/>
      <c r="AQ96" s="75" t="s">
        <v>75</v>
      </c>
      <c r="AR96" s="72"/>
      <c r="AS96" s="81">
        <v>0</v>
      </c>
      <c r="AT96" s="82">
        <f>ROUND(SUM(AV96:AW96),2)</f>
        <v>59087.11</v>
      </c>
      <c r="AU96" s="83">
        <f>'02 - ÚRS'!Q118</f>
        <v>0</v>
      </c>
      <c r="AV96" s="82">
        <f>'02 - ÚRS'!K33</f>
        <v>59087.11</v>
      </c>
      <c r="AW96" s="82">
        <f>'02 - ÚRS'!K34</f>
        <v>0</v>
      </c>
      <c r="AX96" s="82">
        <f>'02 - ÚRS'!K35</f>
        <v>0</v>
      </c>
      <c r="AY96" s="82">
        <f>'02 - ÚRS'!K36</f>
        <v>0</v>
      </c>
      <c r="AZ96" s="82">
        <f>'02 - ÚRS'!F33</f>
        <v>281367.2</v>
      </c>
      <c r="BA96" s="82">
        <f>'02 - ÚRS'!F34</f>
        <v>0</v>
      </c>
      <c r="BB96" s="82">
        <f>'02 - ÚRS'!F35</f>
        <v>0</v>
      </c>
      <c r="BC96" s="82">
        <f>'02 - ÚRS'!F36</f>
        <v>0</v>
      </c>
      <c r="BD96" s="84">
        <f>'02 - ÚRS'!F37</f>
        <v>0</v>
      </c>
      <c r="BT96" s="80" t="s">
        <v>76</v>
      </c>
      <c r="BV96" s="80" t="s">
        <v>70</v>
      </c>
      <c r="BW96" s="80" t="s">
        <v>81</v>
      </c>
      <c r="BX96" s="80" t="s">
        <v>4</v>
      </c>
      <c r="CL96" s="80" t="s">
        <v>1</v>
      </c>
      <c r="CM96" s="80" t="s">
        <v>78</v>
      </c>
    </row>
    <row r="97" spans="1:57" s="2" customFormat="1" ht="30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  <row r="98" spans="1:57" s="2" customFormat="1" ht="6.95" customHeight="1" x14ac:dyDescent="0.2">
      <c r="A98" s="26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</sheetData>
  <sheetProtection algorithmName="SHA-512" hashValue="3e2Q6DnsBGcJ08Jq4PDINvtclUZporyR2VlD1jRiqVqByuQd/Ak2y6PpWI01E/8QL0nb3plb0AI4wA8tjbLSOg==" saltValue="tL5yLFSIhPJ+rnPalxEliw==" spinCount="100000" sheet="1" objects="1" scenarios="1"/>
  <mergeCells count="45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AR2:BE2"/>
    <mergeCell ref="K20:AH20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</mergeCells>
  <hyperlinks>
    <hyperlink ref="A95" location="'01 - Elektromateriál'!C2" display="/" xr:uid="{00000000-0004-0000-0000-000000000000}"/>
    <hyperlink ref="A96" location="'02 - ÚRS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618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0.1640625" style="1" customWidth="1"/>
    <col min="10" max="10" width="15.83203125" style="1" customWidth="1"/>
    <col min="11" max="11" width="22.33203125" style="1" customWidth="1"/>
    <col min="12" max="12" width="0.164062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1" width="14.1640625" style="1" hidden="1" customWidth="1"/>
    <col min="22" max="22" width="16.33203125" style="1" hidden="1" customWidth="1"/>
    <col min="23" max="23" width="12.33203125" style="1" customWidth="1"/>
    <col min="24" max="24" width="16.33203125" style="1" customWidth="1"/>
    <col min="25" max="25" width="12.33203125" style="1" customWidth="1"/>
    <col min="26" max="26" width="15" style="1" customWidth="1"/>
    <col min="27" max="27" width="11" style="1" customWidth="1"/>
    <col min="28" max="28" width="15" style="1" customWidth="1"/>
    <col min="29" max="29" width="16.33203125" style="1" customWidth="1"/>
    <col min="30" max="30" width="11" style="1" customWidth="1"/>
    <col min="31" max="31" width="15" style="1" customWidth="1"/>
    <col min="32" max="32" width="16.33203125" style="1" customWidth="1"/>
    <col min="45" max="66" width="9.33203125" style="1" hidden="1"/>
  </cols>
  <sheetData>
    <row r="1" spans="1:47" x14ac:dyDescent="0.2">
      <c r="A1" s="85"/>
    </row>
    <row r="2" spans="1:47" s="1" customFormat="1" ht="36.950000000000003" customHeight="1" x14ac:dyDescent="0.2">
      <c r="M2" s="207" t="s">
        <v>5</v>
      </c>
      <c r="N2" s="208"/>
      <c r="O2" s="208"/>
      <c r="P2" s="208"/>
      <c r="Q2" s="208"/>
      <c r="R2" s="208"/>
      <c r="S2" s="208"/>
      <c r="T2" s="208"/>
      <c r="U2" s="208"/>
      <c r="V2" s="208"/>
      <c r="W2" s="208"/>
      <c r="AU2" s="15" t="s">
        <v>77</v>
      </c>
    </row>
    <row r="3" spans="1:47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U3" s="15" t="s">
        <v>78</v>
      </c>
    </row>
    <row r="4" spans="1:47" s="1" customFormat="1" ht="24.95" customHeight="1" x14ac:dyDescent="0.2">
      <c r="B4" s="18"/>
      <c r="D4" s="19" t="s">
        <v>82</v>
      </c>
      <c r="M4" s="18"/>
      <c r="N4" s="86" t="s">
        <v>10</v>
      </c>
      <c r="AU4" s="15" t="s">
        <v>3</v>
      </c>
    </row>
    <row r="5" spans="1:47" s="1" customFormat="1" ht="6.95" customHeight="1" x14ac:dyDescent="0.2">
      <c r="B5" s="18"/>
      <c r="M5" s="18"/>
    </row>
    <row r="6" spans="1:47" s="1" customFormat="1" ht="12" customHeight="1" x14ac:dyDescent="0.2">
      <c r="B6" s="18"/>
      <c r="D6" s="24" t="s">
        <v>13</v>
      </c>
      <c r="M6" s="18"/>
    </row>
    <row r="7" spans="1:47" s="1" customFormat="1" ht="16.5" customHeight="1" x14ac:dyDescent="0.2">
      <c r="B7" s="18"/>
      <c r="E7" s="249" t="str">
        <f>'Rekapitulace stavby'!K6</f>
        <v>Dodávka elektroinstalačního materiálu OŘ Plzeň 2023/2024</v>
      </c>
      <c r="F7" s="250"/>
      <c r="G7" s="250"/>
      <c r="H7" s="250"/>
      <c r="I7" s="24"/>
      <c r="M7" s="18"/>
    </row>
    <row r="8" spans="1:47" s="2" customFormat="1" ht="12" customHeight="1" x14ac:dyDescent="0.2">
      <c r="A8" s="26"/>
      <c r="B8" s="27"/>
      <c r="C8" s="26"/>
      <c r="D8" s="24" t="s">
        <v>83</v>
      </c>
      <c r="E8" s="26"/>
      <c r="F8" s="26"/>
      <c r="G8" s="26"/>
      <c r="H8" s="26"/>
      <c r="I8" s="26"/>
      <c r="J8" s="26"/>
      <c r="K8" s="26"/>
      <c r="L8" s="26"/>
      <c r="M8" s="35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</row>
    <row r="9" spans="1:47" s="2" customFormat="1" ht="16.5" customHeight="1" x14ac:dyDescent="0.2">
      <c r="A9" s="26"/>
      <c r="B9" s="27"/>
      <c r="C9" s="26"/>
      <c r="D9" s="26"/>
      <c r="E9" s="221" t="s">
        <v>84</v>
      </c>
      <c r="F9" s="251"/>
      <c r="G9" s="251"/>
      <c r="H9" s="251"/>
      <c r="I9" s="26"/>
      <c r="J9" s="26"/>
      <c r="K9" s="26"/>
      <c r="L9" s="26"/>
      <c r="M9" s="35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</row>
    <row r="10" spans="1:47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35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</row>
    <row r="11" spans="1:47" s="2" customFormat="1" ht="12" customHeight="1" x14ac:dyDescent="0.2">
      <c r="A11" s="26"/>
      <c r="B11" s="27"/>
      <c r="C11" s="26"/>
      <c r="D11" s="24" t="s">
        <v>15</v>
      </c>
      <c r="E11" s="26"/>
      <c r="F11" s="22" t="s">
        <v>1</v>
      </c>
      <c r="G11" s="26"/>
      <c r="H11" s="26"/>
      <c r="I11" s="26"/>
      <c r="J11" s="24" t="s">
        <v>16</v>
      </c>
      <c r="K11" s="22" t="s">
        <v>1</v>
      </c>
      <c r="L11" s="26"/>
      <c r="M11" s="35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</row>
    <row r="12" spans="1:47" s="2" customFormat="1" ht="12" customHeight="1" x14ac:dyDescent="0.2">
      <c r="A12" s="26"/>
      <c r="B12" s="27"/>
      <c r="C12" s="26"/>
      <c r="D12" s="24" t="s">
        <v>17</v>
      </c>
      <c r="E12" s="26"/>
      <c r="F12" s="22" t="s">
        <v>18</v>
      </c>
      <c r="G12" s="26"/>
      <c r="H12" s="26"/>
      <c r="I12" s="26"/>
      <c r="J12" s="24" t="s">
        <v>19</v>
      </c>
      <c r="K12" s="48">
        <f>'Rekapitulace stavby'!AN8</f>
        <v>44880</v>
      </c>
      <c r="L12" s="26"/>
      <c r="M12" s="35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</row>
    <row r="13" spans="1:47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35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</row>
    <row r="14" spans="1:47" s="2" customFormat="1" ht="12" customHeight="1" x14ac:dyDescent="0.2">
      <c r="A14" s="26"/>
      <c r="B14" s="27"/>
      <c r="C14" s="26"/>
      <c r="D14" s="132" t="s">
        <v>2236</v>
      </c>
      <c r="E14" s="26"/>
      <c r="F14" s="26"/>
      <c r="G14" s="26"/>
      <c r="H14" s="26"/>
      <c r="I14" s="26"/>
      <c r="J14" s="128" t="s">
        <v>21</v>
      </c>
      <c r="K14" s="22" t="str">
        <f>IF('Rekapitulace stavby'!AN10="","",'Rekapitulace stavby'!AN10)</f>
        <v/>
      </c>
      <c r="L14" s="26"/>
      <c r="M14" s="35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</row>
    <row r="15" spans="1:47" s="2" customFormat="1" ht="18" customHeight="1" x14ac:dyDescent="0.2">
      <c r="A15" s="26"/>
      <c r="B15" s="27"/>
      <c r="C15" s="26"/>
      <c r="D15" s="26"/>
      <c r="E15" s="22" t="str">
        <f>IF('Rekapitulace stavby'!E11="","",'Rekapitulace stavby'!E11)</f>
        <v xml:space="preserve"> </v>
      </c>
      <c r="F15" s="26"/>
      <c r="G15" s="26"/>
      <c r="H15" s="26"/>
      <c r="I15" s="26"/>
      <c r="J15" s="128" t="s">
        <v>22</v>
      </c>
      <c r="K15" s="22" t="str">
        <f>IF('Rekapitulace stavby'!AN11="","",'Rekapitulace stavby'!AN11)</f>
        <v/>
      </c>
      <c r="L15" s="26"/>
      <c r="M15" s="35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</row>
    <row r="16" spans="1:47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35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</row>
    <row r="17" spans="1:32" s="2" customFormat="1" ht="12" customHeight="1" x14ac:dyDescent="0.2">
      <c r="A17" s="26"/>
      <c r="B17" s="27"/>
      <c r="C17" s="26"/>
      <c r="D17" s="128" t="s">
        <v>23</v>
      </c>
      <c r="E17" s="131"/>
      <c r="F17" s="131"/>
      <c r="G17" s="131"/>
      <c r="H17" s="131"/>
      <c r="I17" s="26"/>
      <c r="J17" s="128" t="s">
        <v>21</v>
      </c>
      <c r="K17" s="22" t="str">
        <f>'Rekapitulace stavby'!AN13</f>
        <v/>
      </c>
      <c r="L17" s="26"/>
      <c r="M17" s="35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</row>
    <row r="18" spans="1:32" s="2" customFormat="1" ht="18" customHeight="1" x14ac:dyDescent="0.2">
      <c r="A18" s="26"/>
      <c r="B18" s="27"/>
      <c r="C18" s="26"/>
      <c r="D18" s="26"/>
      <c r="E18" s="252" t="str">
        <f>'Rekapitulace stavby'!E14</f>
        <v xml:space="preserve"> </v>
      </c>
      <c r="F18" s="252"/>
      <c r="G18" s="252"/>
      <c r="H18" s="252"/>
      <c r="I18" s="22"/>
      <c r="J18" s="205" t="s">
        <v>22</v>
      </c>
      <c r="K18" s="22" t="str">
        <f>'Rekapitulace stavby'!AN14</f>
        <v/>
      </c>
      <c r="L18" s="26"/>
      <c r="M18" s="35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</row>
    <row r="19" spans="1:32" s="2" customFormat="1" ht="6.95" customHeight="1" x14ac:dyDescent="0.2">
      <c r="A19" s="26"/>
      <c r="B19" s="133"/>
      <c r="C19" s="134"/>
      <c r="D19" s="134"/>
      <c r="E19" s="134"/>
      <c r="F19" s="134"/>
      <c r="G19" s="134"/>
      <c r="H19" s="134"/>
      <c r="I19" s="134"/>
      <c r="J19" s="134"/>
      <c r="K19" s="134"/>
      <c r="L19" s="26"/>
      <c r="M19" s="35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</row>
    <row r="20" spans="1:32" s="2" customFormat="1" ht="12" customHeight="1" x14ac:dyDescent="0.2">
      <c r="A20" s="26"/>
      <c r="B20" s="133"/>
      <c r="C20" s="134"/>
      <c r="D20" s="135"/>
      <c r="E20" s="134"/>
      <c r="F20" s="134"/>
      <c r="G20" s="134"/>
      <c r="H20" s="134"/>
      <c r="I20" s="134"/>
      <c r="J20" s="135"/>
      <c r="K20" s="136" t="str">
        <f>IF('Rekapitulace stavby'!AN16="","",'Rekapitulace stavby'!AN16)</f>
        <v/>
      </c>
      <c r="L20" s="26"/>
      <c r="M20" s="35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</row>
    <row r="21" spans="1:32" s="2" customFormat="1" ht="18" customHeight="1" x14ac:dyDescent="0.2">
      <c r="A21" s="26"/>
      <c r="B21" s="133"/>
      <c r="C21" s="134"/>
      <c r="D21" s="134"/>
      <c r="E21" s="136" t="str">
        <f>IF('Rekapitulace stavby'!E17="","",'Rekapitulace stavby'!E17)</f>
        <v xml:space="preserve"> </v>
      </c>
      <c r="F21" s="134"/>
      <c r="G21" s="134"/>
      <c r="H21" s="134"/>
      <c r="I21" s="134"/>
      <c r="J21" s="135"/>
      <c r="K21" s="136" t="str">
        <f>IF('Rekapitulace stavby'!AN17="","",'Rekapitulace stavby'!AN17)</f>
        <v/>
      </c>
      <c r="L21" s="26"/>
      <c r="M21" s="35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</row>
    <row r="22" spans="1:32" s="2" customFormat="1" ht="6.95" customHeight="1" x14ac:dyDescent="0.2">
      <c r="A22" s="26"/>
      <c r="B22" s="133"/>
      <c r="C22" s="134"/>
      <c r="D22" s="134"/>
      <c r="E22" s="134"/>
      <c r="F22" s="134"/>
      <c r="G22" s="134"/>
      <c r="H22" s="134"/>
      <c r="I22" s="134"/>
      <c r="J22" s="134"/>
      <c r="K22" s="134"/>
      <c r="L22" s="26"/>
      <c r="M22" s="35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</row>
    <row r="23" spans="1:32" s="2" customFormat="1" ht="12" customHeight="1" x14ac:dyDescent="0.2">
      <c r="A23" s="26"/>
      <c r="B23" s="133"/>
      <c r="C23" s="134"/>
      <c r="D23" s="135"/>
      <c r="E23" s="134"/>
      <c r="F23" s="134"/>
      <c r="G23" s="134"/>
      <c r="H23" s="134"/>
      <c r="I23" s="134"/>
      <c r="J23" s="135"/>
      <c r="K23" s="136" t="str">
        <f>IF('Rekapitulace stavby'!AN19="","",'Rekapitulace stavby'!AN19)</f>
        <v/>
      </c>
      <c r="L23" s="26"/>
      <c r="M23" s="35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</row>
    <row r="24" spans="1:32" s="2" customFormat="1" ht="18" customHeight="1" x14ac:dyDescent="0.2">
      <c r="A24" s="26"/>
      <c r="B24" s="133"/>
      <c r="C24" s="134"/>
      <c r="D24" s="134"/>
      <c r="E24" s="136" t="str">
        <f>IF('Rekapitulace stavby'!E20="","",'Rekapitulace stavby'!E20)</f>
        <v xml:space="preserve"> </v>
      </c>
      <c r="F24" s="134"/>
      <c r="G24" s="134"/>
      <c r="H24" s="134"/>
      <c r="I24" s="134"/>
      <c r="J24" s="135"/>
      <c r="K24" s="136" t="str">
        <f>IF('Rekapitulace stavby'!AN20="","",'Rekapitulace stavby'!AN20)</f>
        <v/>
      </c>
      <c r="L24" s="26"/>
      <c r="M24" s="35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</row>
    <row r="25" spans="1:32" s="2" customFormat="1" ht="6.95" customHeight="1" x14ac:dyDescent="0.2">
      <c r="A25" s="26"/>
      <c r="B25" s="133"/>
      <c r="C25" s="134"/>
      <c r="D25" s="134"/>
      <c r="E25" s="134"/>
      <c r="F25" s="134"/>
      <c r="G25" s="134"/>
      <c r="H25" s="134"/>
      <c r="I25" s="134"/>
      <c r="J25" s="134"/>
      <c r="K25" s="134"/>
      <c r="L25" s="26"/>
      <c r="M25" s="35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</row>
    <row r="26" spans="1:32" s="2" customFormat="1" ht="12" customHeight="1" x14ac:dyDescent="0.2">
      <c r="A26" s="26"/>
      <c r="B26" s="133"/>
      <c r="C26" s="134"/>
      <c r="D26" s="135"/>
      <c r="E26" s="134"/>
      <c r="F26" s="134"/>
      <c r="G26" s="134"/>
      <c r="H26" s="134"/>
      <c r="I26" s="134"/>
      <c r="J26" s="134"/>
      <c r="K26" s="134"/>
      <c r="L26" s="26"/>
      <c r="M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</row>
    <row r="27" spans="1:32" s="8" customFormat="1" ht="16.5" customHeight="1" x14ac:dyDescent="0.2">
      <c r="A27" s="87"/>
      <c r="B27" s="137"/>
      <c r="C27" s="138"/>
      <c r="D27" s="138"/>
      <c r="E27" s="253" t="s">
        <v>1</v>
      </c>
      <c r="F27" s="253"/>
      <c r="G27" s="253"/>
      <c r="H27" s="253"/>
      <c r="I27" s="139"/>
      <c r="J27" s="138"/>
      <c r="K27" s="138"/>
      <c r="L27" s="87"/>
      <c r="M27" s="88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</row>
    <row r="28" spans="1:32" s="2" customFormat="1" ht="6.95" customHeight="1" x14ac:dyDescent="0.2">
      <c r="A28" s="26"/>
      <c r="B28" s="133"/>
      <c r="C28" s="134"/>
      <c r="D28" s="134"/>
      <c r="E28" s="134"/>
      <c r="F28" s="134"/>
      <c r="G28" s="134"/>
      <c r="H28" s="134"/>
      <c r="I28" s="134"/>
      <c r="J28" s="134"/>
      <c r="K28" s="134"/>
      <c r="L28" s="26"/>
      <c r="M28" s="35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</row>
    <row r="29" spans="1:32" s="2" customFormat="1" ht="6.95" customHeight="1" x14ac:dyDescent="0.2">
      <c r="A29" s="26"/>
      <c r="B29" s="133"/>
      <c r="C29" s="134"/>
      <c r="D29" s="140"/>
      <c r="E29" s="140"/>
      <c r="F29" s="140"/>
      <c r="G29" s="140"/>
      <c r="H29" s="140"/>
      <c r="I29" s="140"/>
      <c r="J29" s="140"/>
      <c r="K29" s="140"/>
      <c r="L29" s="59"/>
      <c r="M29" s="35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</row>
    <row r="30" spans="1:32" s="2" customFormat="1" ht="25.35" customHeight="1" x14ac:dyDescent="0.2">
      <c r="A30" s="26"/>
      <c r="B30" s="133"/>
      <c r="C30" s="134"/>
      <c r="D30" s="141" t="s">
        <v>28</v>
      </c>
      <c r="E30" s="134"/>
      <c r="F30" s="134"/>
      <c r="G30" s="134"/>
      <c r="H30" s="134"/>
      <c r="I30" s="134"/>
      <c r="J30" s="134"/>
      <c r="K30" s="142">
        <f>ROUND(K127, 2)</f>
        <v>5885964.6500000004</v>
      </c>
      <c r="L30" s="26"/>
      <c r="M30" s="35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</row>
    <row r="31" spans="1:32" s="2" customFormat="1" ht="6.95" customHeight="1" x14ac:dyDescent="0.2">
      <c r="A31" s="26"/>
      <c r="B31" s="133"/>
      <c r="C31" s="134"/>
      <c r="D31" s="140"/>
      <c r="E31" s="140"/>
      <c r="F31" s="140"/>
      <c r="G31" s="140"/>
      <c r="H31" s="140"/>
      <c r="I31" s="140"/>
      <c r="J31" s="140"/>
      <c r="K31" s="140"/>
      <c r="L31" s="59"/>
      <c r="M31" s="35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</row>
    <row r="32" spans="1:32" s="2" customFormat="1" ht="14.45" customHeight="1" x14ac:dyDescent="0.2">
      <c r="A32" s="26"/>
      <c r="B32" s="133"/>
      <c r="C32" s="134"/>
      <c r="D32" s="134"/>
      <c r="E32" s="134"/>
      <c r="F32" s="143" t="s">
        <v>30</v>
      </c>
      <c r="G32" s="134"/>
      <c r="H32" s="134"/>
      <c r="I32" s="134"/>
      <c r="J32" s="143" t="s">
        <v>29</v>
      </c>
      <c r="K32" s="143" t="s">
        <v>31</v>
      </c>
      <c r="L32" s="26"/>
      <c r="M32" s="35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</row>
    <row r="33" spans="1:32" s="2" customFormat="1" ht="14.45" customHeight="1" x14ac:dyDescent="0.2">
      <c r="A33" s="26"/>
      <c r="B33" s="133"/>
      <c r="C33" s="134"/>
      <c r="D33" s="144" t="s">
        <v>32</v>
      </c>
      <c r="E33" s="135" t="s">
        <v>33</v>
      </c>
      <c r="F33" s="145">
        <f>ROUND((SUM(BF127:BF617)),  2)</f>
        <v>5885964.6500000004</v>
      </c>
      <c r="G33" s="134"/>
      <c r="H33" s="134"/>
      <c r="I33" s="134"/>
      <c r="J33" s="146">
        <v>0.21</v>
      </c>
      <c r="K33" s="145">
        <f>ROUND(((SUM(BF127:BF617))*J33),  2)</f>
        <v>1236052.58</v>
      </c>
      <c r="L33" s="26"/>
      <c r="M33" s="35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</row>
    <row r="34" spans="1:32" s="2" customFormat="1" ht="14.45" customHeight="1" x14ac:dyDescent="0.2">
      <c r="A34" s="26"/>
      <c r="B34" s="133"/>
      <c r="C34" s="134"/>
      <c r="D34" s="134"/>
      <c r="E34" s="135" t="s">
        <v>34</v>
      </c>
      <c r="F34" s="145">
        <f>ROUND((SUM(BG127:BG617)),  2)</f>
        <v>0</v>
      </c>
      <c r="G34" s="134"/>
      <c r="H34" s="134"/>
      <c r="I34" s="134"/>
      <c r="J34" s="146">
        <v>0.15</v>
      </c>
      <c r="K34" s="145">
        <f>ROUND(((SUM(BG127:BG617))*J34),  2)</f>
        <v>0</v>
      </c>
      <c r="L34" s="26"/>
      <c r="M34" s="35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</row>
    <row r="35" spans="1:32" s="2" customFormat="1" ht="14.45" hidden="1" customHeight="1" x14ac:dyDescent="0.2">
      <c r="A35" s="26"/>
      <c r="B35" s="133"/>
      <c r="C35" s="134"/>
      <c r="D35" s="134"/>
      <c r="E35" s="135" t="s">
        <v>35</v>
      </c>
      <c r="F35" s="145">
        <f>ROUND((SUM(BH127:BH617)),  2)</f>
        <v>0</v>
      </c>
      <c r="G35" s="134"/>
      <c r="H35" s="134"/>
      <c r="I35" s="134"/>
      <c r="J35" s="146">
        <v>0.21</v>
      </c>
      <c r="K35" s="145">
        <f>0</f>
        <v>0</v>
      </c>
      <c r="L35" s="26"/>
      <c r="M35" s="35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</row>
    <row r="36" spans="1:32" s="2" customFormat="1" ht="14.45" hidden="1" customHeight="1" x14ac:dyDescent="0.2">
      <c r="A36" s="26"/>
      <c r="B36" s="133"/>
      <c r="C36" s="134"/>
      <c r="D36" s="134"/>
      <c r="E36" s="135" t="s">
        <v>36</v>
      </c>
      <c r="F36" s="145">
        <f>ROUND((SUM(BI127:BI617)),  2)</f>
        <v>0</v>
      </c>
      <c r="G36" s="134"/>
      <c r="H36" s="134"/>
      <c r="I36" s="134"/>
      <c r="J36" s="146">
        <v>0.15</v>
      </c>
      <c r="K36" s="145">
        <f>0</f>
        <v>0</v>
      </c>
      <c r="L36" s="26"/>
      <c r="M36" s="35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</row>
    <row r="37" spans="1:32" s="2" customFormat="1" ht="14.45" hidden="1" customHeight="1" x14ac:dyDescent="0.2">
      <c r="A37" s="26"/>
      <c r="B37" s="133"/>
      <c r="C37" s="134"/>
      <c r="D37" s="134"/>
      <c r="E37" s="135" t="s">
        <v>37</v>
      </c>
      <c r="F37" s="145">
        <f>ROUND((SUM(BJ127:BJ617)),  2)</f>
        <v>0</v>
      </c>
      <c r="G37" s="134"/>
      <c r="H37" s="134"/>
      <c r="I37" s="134"/>
      <c r="J37" s="146">
        <v>0</v>
      </c>
      <c r="K37" s="145">
        <f>0</f>
        <v>0</v>
      </c>
      <c r="L37" s="26"/>
      <c r="M37" s="35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</row>
    <row r="38" spans="1:32" s="2" customFormat="1" ht="6.95" customHeight="1" x14ac:dyDescent="0.2">
      <c r="A38" s="26"/>
      <c r="B38" s="133"/>
      <c r="C38" s="134"/>
      <c r="D38" s="134"/>
      <c r="E38" s="134"/>
      <c r="F38" s="134"/>
      <c r="G38" s="134"/>
      <c r="H38" s="134"/>
      <c r="I38" s="134"/>
      <c r="J38" s="134"/>
      <c r="K38" s="134"/>
      <c r="L38" s="26"/>
      <c r="M38" s="35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s="2" customFormat="1" ht="25.35" customHeight="1" x14ac:dyDescent="0.2">
      <c r="A39" s="26"/>
      <c r="B39" s="133"/>
      <c r="C39" s="147"/>
      <c r="D39" s="148" t="s">
        <v>38</v>
      </c>
      <c r="E39" s="149"/>
      <c r="F39" s="149"/>
      <c r="G39" s="150" t="s">
        <v>39</v>
      </c>
      <c r="H39" s="151" t="s">
        <v>40</v>
      </c>
      <c r="I39" s="151"/>
      <c r="J39" s="149"/>
      <c r="K39" s="152">
        <f>SUM(K30:K37)</f>
        <v>7122017.2300000004</v>
      </c>
      <c r="L39" s="90"/>
      <c r="M39" s="35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</row>
    <row r="40" spans="1:32" s="2" customFormat="1" ht="14.45" customHeight="1" x14ac:dyDescent="0.2">
      <c r="A40" s="26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26"/>
      <c r="M40" s="35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</row>
    <row r="41" spans="1:32" s="1" customFormat="1" ht="14.45" customHeight="1" x14ac:dyDescent="0.2">
      <c r="B41" s="153"/>
      <c r="C41" s="85"/>
      <c r="D41" s="85"/>
      <c r="E41" s="85"/>
      <c r="F41" s="85"/>
      <c r="G41" s="85"/>
      <c r="H41" s="85"/>
      <c r="I41" s="85"/>
      <c r="J41" s="85"/>
      <c r="K41" s="85"/>
      <c r="M41" s="18"/>
    </row>
    <row r="42" spans="1:32" s="1" customFormat="1" ht="14.45" customHeight="1" x14ac:dyDescent="0.2">
      <c r="B42" s="153"/>
      <c r="C42" s="85"/>
      <c r="D42" s="85"/>
      <c r="E42" s="85"/>
      <c r="F42" s="85"/>
      <c r="G42" s="85"/>
      <c r="H42" s="85"/>
      <c r="I42" s="85"/>
      <c r="J42" s="85"/>
      <c r="K42" s="85"/>
      <c r="M42" s="18"/>
    </row>
    <row r="43" spans="1:32" s="1" customFormat="1" ht="14.45" customHeight="1" x14ac:dyDescent="0.2">
      <c r="B43" s="153"/>
      <c r="C43" s="85"/>
      <c r="D43" s="85"/>
      <c r="E43" s="85"/>
      <c r="F43" s="85"/>
      <c r="G43" s="85"/>
      <c r="H43" s="85"/>
      <c r="I43" s="85"/>
      <c r="J43" s="85"/>
      <c r="K43" s="85"/>
      <c r="M43" s="18"/>
    </row>
    <row r="44" spans="1:32" s="1" customFormat="1" ht="14.45" customHeight="1" x14ac:dyDescent="0.2">
      <c r="B44" s="153"/>
      <c r="C44" s="85"/>
      <c r="D44" s="85"/>
      <c r="E44" s="85"/>
      <c r="F44" s="85"/>
      <c r="G44" s="85"/>
      <c r="H44" s="85"/>
      <c r="I44" s="85"/>
      <c r="J44" s="85"/>
      <c r="K44" s="85"/>
      <c r="M44" s="18"/>
    </row>
    <row r="45" spans="1:32" s="1" customFormat="1" ht="14.45" customHeight="1" x14ac:dyDescent="0.2">
      <c r="B45" s="153"/>
      <c r="C45" s="85"/>
      <c r="D45" s="85"/>
      <c r="E45" s="85"/>
      <c r="F45" s="85"/>
      <c r="G45" s="85"/>
      <c r="H45" s="85"/>
      <c r="I45" s="85"/>
      <c r="J45" s="85"/>
      <c r="K45" s="85"/>
      <c r="M45" s="18"/>
    </row>
    <row r="46" spans="1:32" s="1" customFormat="1" ht="14.45" customHeight="1" x14ac:dyDescent="0.2">
      <c r="B46" s="153"/>
      <c r="C46" s="85"/>
      <c r="D46" s="85"/>
      <c r="E46" s="85"/>
      <c r="F46" s="85"/>
      <c r="G46" s="85"/>
      <c r="H46" s="85"/>
      <c r="I46" s="85"/>
      <c r="J46" s="85"/>
      <c r="K46" s="85"/>
      <c r="M46" s="18"/>
    </row>
    <row r="47" spans="1:32" s="1" customFormat="1" ht="14.45" customHeight="1" x14ac:dyDescent="0.2">
      <c r="B47" s="153"/>
      <c r="C47" s="85"/>
      <c r="D47" s="85"/>
      <c r="E47" s="85"/>
      <c r="F47" s="85"/>
      <c r="G47" s="85"/>
      <c r="H47" s="85"/>
      <c r="I47" s="85"/>
      <c r="J47" s="85"/>
      <c r="K47" s="85"/>
      <c r="M47" s="18"/>
    </row>
    <row r="48" spans="1:32" s="1" customFormat="1" ht="14.45" customHeight="1" x14ac:dyDescent="0.2">
      <c r="B48" s="153"/>
      <c r="C48" s="85"/>
      <c r="D48" s="85"/>
      <c r="E48" s="85"/>
      <c r="F48" s="85"/>
      <c r="G48" s="85"/>
      <c r="H48" s="85"/>
      <c r="I48" s="85"/>
      <c r="J48" s="85"/>
      <c r="K48" s="85"/>
      <c r="M48" s="18"/>
    </row>
    <row r="49" spans="1:32" s="1" customFormat="1" ht="14.45" customHeight="1" x14ac:dyDescent="0.2">
      <c r="B49" s="153"/>
      <c r="C49" s="85"/>
      <c r="D49" s="85"/>
      <c r="E49" s="85"/>
      <c r="F49" s="85"/>
      <c r="G49" s="85"/>
      <c r="H49" s="85"/>
      <c r="I49" s="85"/>
      <c r="J49" s="85"/>
      <c r="K49" s="85"/>
      <c r="M49" s="18"/>
    </row>
    <row r="50" spans="1:32" s="2" customFormat="1" ht="14.45" customHeight="1" x14ac:dyDescent="0.2">
      <c r="B50" s="154"/>
      <c r="C50" s="155"/>
      <c r="D50" s="156" t="s">
        <v>41</v>
      </c>
      <c r="E50" s="157"/>
      <c r="F50" s="157"/>
      <c r="G50" s="156" t="s">
        <v>42</v>
      </c>
      <c r="H50" s="157"/>
      <c r="I50" s="157"/>
      <c r="J50" s="157"/>
      <c r="K50" s="157"/>
      <c r="L50" s="37"/>
      <c r="M50" s="35"/>
    </row>
    <row r="51" spans="1:32" x14ac:dyDescent="0.2">
      <c r="B51" s="153"/>
      <c r="C51" s="85"/>
      <c r="D51" s="85"/>
      <c r="E51" s="85"/>
      <c r="F51" s="85"/>
      <c r="G51" s="85"/>
      <c r="H51" s="85"/>
      <c r="I51" s="85"/>
      <c r="J51" s="85"/>
      <c r="K51" s="85"/>
      <c r="M51" s="18"/>
    </row>
    <row r="52" spans="1:32" x14ac:dyDescent="0.2">
      <c r="B52" s="153"/>
      <c r="C52" s="85"/>
      <c r="D52" s="85"/>
      <c r="E52" s="85"/>
      <c r="F52" s="85"/>
      <c r="G52" s="85"/>
      <c r="H52" s="85"/>
      <c r="I52" s="85"/>
      <c r="J52" s="85"/>
      <c r="K52" s="85"/>
      <c r="M52" s="18"/>
    </row>
    <row r="53" spans="1:32" x14ac:dyDescent="0.2">
      <c r="B53" s="153"/>
      <c r="C53" s="85"/>
      <c r="D53" s="85"/>
      <c r="E53" s="85"/>
      <c r="F53" s="85"/>
      <c r="G53" s="85"/>
      <c r="H53" s="85"/>
      <c r="I53" s="85"/>
      <c r="J53" s="85"/>
      <c r="K53" s="85"/>
      <c r="M53" s="18"/>
    </row>
    <row r="54" spans="1:32" x14ac:dyDescent="0.2">
      <c r="B54" s="153"/>
      <c r="C54" s="85"/>
      <c r="D54" s="85"/>
      <c r="E54" s="85"/>
      <c r="F54" s="85"/>
      <c r="G54" s="85"/>
      <c r="H54" s="85"/>
      <c r="I54" s="85"/>
      <c r="J54" s="85"/>
      <c r="K54" s="85"/>
      <c r="M54" s="18"/>
    </row>
    <row r="55" spans="1:32" x14ac:dyDescent="0.2">
      <c r="B55" s="153"/>
      <c r="C55" s="85"/>
      <c r="D55" s="85"/>
      <c r="E55" s="85"/>
      <c r="F55" s="85"/>
      <c r="G55" s="85"/>
      <c r="H55" s="85"/>
      <c r="I55" s="85"/>
      <c r="J55" s="85"/>
      <c r="K55" s="85"/>
      <c r="M55" s="18"/>
    </row>
    <row r="56" spans="1:32" x14ac:dyDescent="0.2">
      <c r="B56" s="153"/>
      <c r="C56" s="85"/>
      <c r="D56" s="85"/>
      <c r="E56" s="85"/>
      <c r="F56" s="85"/>
      <c r="G56" s="85"/>
      <c r="H56" s="85"/>
      <c r="I56" s="85"/>
      <c r="J56" s="85"/>
      <c r="K56" s="85"/>
      <c r="M56" s="18"/>
    </row>
    <row r="57" spans="1:32" x14ac:dyDescent="0.2">
      <c r="B57" s="153"/>
      <c r="C57" s="85"/>
      <c r="D57" s="85"/>
      <c r="E57" s="85"/>
      <c r="F57" s="85"/>
      <c r="G57" s="85"/>
      <c r="H57" s="85"/>
      <c r="I57" s="85"/>
      <c r="J57" s="85"/>
      <c r="K57" s="85"/>
      <c r="M57" s="18"/>
    </row>
    <row r="58" spans="1:32" x14ac:dyDescent="0.2">
      <c r="B58" s="153"/>
      <c r="C58" s="85"/>
      <c r="D58" s="85"/>
      <c r="E58" s="85"/>
      <c r="F58" s="85"/>
      <c r="G58" s="85"/>
      <c r="H58" s="85"/>
      <c r="I58" s="85"/>
      <c r="J58" s="85"/>
      <c r="K58" s="85"/>
      <c r="M58" s="18"/>
    </row>
    <row r="59" spans="1:32" x14ac:dyDescent="0.2">
      <c r="B59" s="153"/>
      <c r="C59" s="85"/>
      <c r="D59" s="85"/>
      <c r="E59" s="85"/>
      <c r="F59" s="85"/>
      <c r="G59" s="85"/>
      <c r="H59" s="85"/>
      <c r="I59" s="85"/>
      <c r="J59" s="85"/>
      <c r="K59" s="85"/>
      <c r="M59" s="18"/>
    </row>
    <row r="60" spans="1:32" x14ac:dyDescent="0.2">
      <c r="B60" s="153"/>
      <c r="C60" s="85"/>
      <c r="D60" s="85"/>
      <c r="E60" s="85"/>
      <c r="F60" s="85"/>
      <c r="G60" s="85"/>
      <c r="H60" s="85"/>
      <c r="I60" s="85"/>
      <c r="J60" s="85"/>
      <c r="K60" s="85"/>
      <c r="M60" s="18"/>
    </row>
    <row r="61" spans="1:32" s="2" customFormat="1" ht="12.75" x14ac:dyDescent="0.2">
      <c r="A61" s="26"/>
      <c r="B61" s="133"/>
      <c r="C61" s="134"/>
      <c r="D61" s="158" t="s">
        <v>43</v>
      </c>
      <c r="E61" s="159"/>
      <c r="F61" s="160" t="s">
        <v>44</v>
      </c>
      <c r="G61" s="158" t="s">
        <v>43</v>
      </c>
      <c r="H61" s="159"/>
      <c r="I61" s="159"/>
      <c r="J61" s="159"/>
      <c r="K61" s="161" t="s">
        <v>44</v>
      </c>
      <c r="L61" s="29"/>
      <c r="M61" s="35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</row>
    <row r="62" spans="1:32" x14ac:dyDescent="0.2">
      <c r="B62" s="153"/>
      <c r="C62" s="85"/>
      <c r="D62" s="85"/>
      <c r="E62" s="85"/>
      <c r="F62" s="85"/>
      <c r="G62" s="85"/>
      <c r="H62" s="85"/>
      <c r="I62" s="85"/>
      <c r="J62" s="85"/>
      <c r="K62" s="85"/>
      <c r="M62" s="18"/>
    </row>
    <row r="63" spans="1:32" x14ac:dyDescent="0.2">
      <c r="B63" s="153"/>
      <c r="C63" s="85"/>
      <c r="D63" s="85"/>
      <c r="E63" s="85"/>
      <c r="F63" s="85"/>
      <c r="G63" s="85"/>
      <c r="H63" s="85"/>
      <c r="I63" s="85"/>
      <c r="J63" s="85"/>
      <c r="K63" s="85"/>
      <c r="M63" s="18"/>
    </row>
    <row r="64" spans="1:32" x14ac:dyDescent="0.2">
      <c r="B64" s="153"/>
      <c r="C64" s="85"/>
      <c r="D64" s="85"/>
      <c r="E64" s="85"/>
      <c r="F64" s="85"/>
      <c r="G64" s="85"/>
      <c r="H64" s="85"/>
      <c r="I64" s="85"/>
      <c r="J64" s="85"/>
      <c r="K64" s="85"/>
      <c r="M64" s="18"/>
    </row>
    <row r="65" spans="1:32" s="2" customFormat="1" ht="12.75" x14ac:dyDescent="0.2">
      <c r="A65" s="26"/>
      <c r="B65" s="133"/>
      <c r="C65" s="134"/>
      <c r="D65" s="156" t="s">
        <v>45</v>
      </c>
      <c r="E65" s="162"/>
      <c r="F65" s="162"/>
      <c r="G65" s="156" t="s">
        <v>46</v>
      </c>
      <c r="H65" s="162"/>
      <c r="I65" s="162"/>
      <c r="J65" s="162"/>
      <c r="K65" s="162"/>
      <c r="L65" s="39"/>
      <c r="M65" s="35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</row>
    <row r="66" spans="1:32" x14ac:dyDescent="0.2">
      <c r="B66" s="153"/>
      <c r="C66" s="85"/>
      <c r="D66" s="85"/>
      <c r="E66" s="85"/>
      <c r="F66" s="85"/>
      <c r="G66" s="85"/>
      <c r="H66" s="85"/>
      <c r="I66" s="85"/>
      <c r="J66" s="85"/>
      <c r="K66" s="85"/>
      <c r="M66" s="18"/>
    </row>
    <row r="67" spans="1:32" x14ac:dyDescent="0.2">
      <c r="B67" s="153"/>
      <c r="C67" s="85"/>
      <c r="D67" s="85"/>
      <c r="E67" s="85"/>
      <c r="F67" s="85"/>
      <c r="G67" s="85"/>
      <c r="H67" s="85"/>
      <c r="I67" s="85"/>
      <c r="J67" s="85"/>
      <c r="K67" s="85"/>
      <c r="M67" s="18"/>
    </row>
    <row r="68" spans="1:32" x14ac:dyDescent="0.2">
      <c r="B68" s="153"/>
      <c r="C68" s="85"/>
      <c r="D68" s="85"/>
      <c r="E68" s="85"/>
      <c r="F68" s="85"/>
      <c r="G68" s="85"/>
      <c r="H68" s="85"/>
      <c r="I68" s="85"/>
      <c r="J68" s="85"/>
      <c r="K68" s="85"/>
      <c r="M68" s="18"/>
    </row>
    <row r="69" spans="1:32" x14ac:dyDescent="0.2">
      <c r="B69" s="153"/>
      <c r="C69" s="85"/>
      <c r="D69" s="85"/>
      <c r="E69" s="85"/>
      <c r="F69" s="85"/>
      <c r="G69" s="85"/>
      <c r="H69" s="85"/>
      <c r="I69" s="85"/>
      <c r="J69" s="85"/>
      <c r="K69" s="85"/>
      <c r="M69" s="18"/>
    </row>
    <row r="70" spans="1:32" x14ac:dyDescent="0.2">
      <c r="B70" s="153"/>
      <c r="C70" s="85"/>
      <c r="D70" s="85"/>
      <c r="E70" s="85"/>
      <c r="F70" s="85"/>
      <c r="G70" s="85"/>
      <c r="H70" s="85"/>
      <c r="I70" s="85"/>
      <c r="J70" s="85"/>
      <c r="K70" s="85"/>
      <c r="M70" s="18"/>
    </row>
    <row r="71" spans="1:32" x14ac:dyDescent="0.2">
      <c r="B71" s="153"/>
      <c r="C71" s="85"/>
      <c r="D71" s="85"/>
      <c r="E71" s="85"/>
      <c r="F71" s="85"/>
      <c r="G71" s="85"/>
      <c r="H71" s="85"/>
      <c r="I71" s="85"/>
      <c r="J71" s="85"/>
      <c r="K71" s="85"/>
      <c r="M71" s="18"/>
    </row>
    <row r="72" spans="1:32" x14ac:dyDescent="0.2">
      <c r="B72" s="153"/>
      <c r="C72" s="85"/>
      <c r="D72" s="85"/>
      <c r="E72" s="85"/>
      <c r="F72" s="85"/>
      <c r="G72" s="85"/>
      <c r="H72" s="85"/>
      <c r="I72" s="85"/>
      <c r="J72" s="85"/>
      <c r="K72" s="85"/>
      <c r="M72" s="18"/>
    </row>
    <row r="73" spans="1:32" x14ac:dyDescent="0.2">
      <c r="B73" s="153"/>
      <c r="C73" s="85"/>
      <c r="D73" s="85"/>
      <c r="E73" s="85"/>
      <c r="F73" s="85"/>
      <c r="G73" s="85"/>
      <c r="H73" s="85"/>
      <c r="I73" s="85"/>
      <c r="J73" s="85"/>
      <c r="K73" s="85"/>
      <c r="M73" s="18"/>
    </row>
    <row r="74" spans="1:32" x14ac:dyDescent="0.2">
      <c r="B74" s="153"/>
      <c r="C74" s="85"/>
      <c r="D74" s="85"/>
      <c r="E74" s="85"/>
      <c r="F74" s="85"/>
      <c r="G74" s="85"/>
      <c r="H74" s="85"/>
      <c r="I74" s="85"/>
      <c r="J74" s="85"/>
      <c r="K74" s="85"/>
      <c r="M74" s="18"/>
    </row>
    <row r="75" spans="1:32" x14ac:dyDescent="0.2">
      <c r="B75" s="153"/>
      <c r="C75" s="85"/>
      <c r="D75" s="85"/>
      <c r="E75" s="85"/>
      <c r="F75" s="85"/>
      <c r="G75" s="85"/>
      <c r="H75" s="85"/>
      <c r="I75" s="85"/>
      <c r="J75" s="85"/>
      <c r="K75" s="85"/>
      <c r="M75" s="18"/>
    </row>
    <row r="76" spans="1:32" s="2" customFormat="1" ht="12.75" x14ac:dyDescent="0.2">
      <c r="A76" s="26"/>
      <c r="B76" s="133"/>
      <c r="C76" s="134"/>
      <c r="D76" s="158" t="s">
        <v>43</v>
      </c>
      <c r="E76" s="159"/>
      <c r="F76" s="160" t="s">
        <v>44</v>
      </c>
      <c r="G76" s="158" t="s">
        <v>43</v>
      </c>
      <c r="H76" s="159"/>
      <c r="I76" s="159"/>
      <c r="J76" s="159"/>
      <c r="K76" s="161" t="s">
        <v>44</v>
      </c>
      <c r="L76" s="29"/>
      <c r="M76" s="35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</row>
    <row r="77" spans="1:32" s="2" customFormat="1" ht="14.45" customHeight="1" x14ac:dyDescent="0.2">
      <c r="A77" s="26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41"/>
      <c r="M77" s="35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</row>
    <row r="78" spans="1:32" x14ac:dyDescent="0.2">
      <c r="B78" s="85"/>
      <c r="C78" s="85"/>
      <c r="D78" s="85"/>
      <c r="E78" s="85"/>
      <c r="F78" s="85"/>
      <c r="G78" s="85"/>
      <c r="H78" s="85"/>
      <c r="I78" s="85"/>
      <c r="J78" s="85"/>
      <c r="K78" s="85"/>
    </row>
    <row r="79" spans="1:32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</row>
    <row r="80" spans="1:32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</row>
    <row r="81" spans="1:48" s="2" customFormat="1" ht="6.95" customHeight="1" x14ac:dyDescent="0.2">
      <c r="A81" s="26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43"/>
      <c r="M81" s="35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</row>
    <row r="82" spans="1:48" s="2" customFormat="1" ht="24.95" customHeight="1" x14ac:dyDescent="0.2">
      <c r="A82" s="26"/>
      <c r="B82" s="133"/>
      <c r="C82" s="167" t="s">
        <v>85</v>
      </c>
      <c r="D82" s="134"/>
      <c r="E82" s="134"/>
      <c r="F82" s="134"/>
      <c r="G82" s="134"/>
      <c r="H82" s="134"/>
      <c r="I82" s="134"/>
      <c r="J82" s="134"/>
      <c r="K82" s="134"/>
      <c r="L82" s="26"/>
      <c r="M82" s="35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</row>
    <row r="83" spans="1:48" s="2" customFormat="1" ht="6.95" customHeight="1" x14ac:dyDescent="0.2">
      <c r="A83" s="26"/>
      <c r="B83" s="133"/>
      <c r="C83" s="134"/>
      <c r="D83" s="134"/>
      <c r="E83" s="134"/>
      <c r="F83" s="134"/>
      <c r="G83" s="134"/>
      <c r="H83" s="134"/>
      <c r="I83" s="134"/>
      <c r="J83" s="134"/>
      <c r="K83" s="134"/>
      <c r="L83" s="26"/>
      <c r="M83" s="35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</row>
    <row r="84" spans="1:48" s="2" customFormat="1" ht="12" customHeight="1" x14ac:dyDescent="0.2">
      <c r="A84" s="26"/>
      <c r="B84" s="133"/>
      <c r="C84" s="135" t="s">
        <v>13</v>
      </c>
      <c r="D84" s="134"/>
      <c r="E84" s="134"/>
      <c r="F84" s="134"/>
      <c r="G84" s="134"/>
      <c r="H84" s="134"/>
      <c r="I84" s="134"/>
      <c r="J84" s="134"/>
      <c r="K84" s="134"/>
      <c r="L84" s="26"/>
      <c r="M84" s="35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</row>
    <row r="85" spans="1:48" s="2" customFormat="1" ht="16.5" customHeight="1" x14ac:dyDescent="0.2">
      <c r="A85" s="26"/>
      <c r="B85" s="133"/>
      <c r="C85" s="134"/>
      <c r="D85" s="134"/>
      <c r="E85" s="247" t="str">
        <f>E7</f>
        <v>Dodávka elektroinstalačního materiálu OŘ Plzeň 2023/2024</v>
      </c>
      <c r="F85" s="248"/>
      <c r="G85" s="248"/>
      <c r="H85" s="248"/>
      <c r="I85" s="135"/>
      <c r="J85" s="134"/>
      <c r="K85" s="134"/>
      <c r="L85" s="26"/>
      <c r="M85" s="35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</row>
    <row r="86" spans="1:48" s="2" customFormat="1" ht="12" customHeight="1" x14ac:dyDescent="0.2">
      <c r="A86" s="26"/>
      <c r="B86" s="133"/>
      <c r="C86" s="135" t="s">
        <v>83</v>
      </c>
      <c r="D86" s="134"/>
      <c r="E86" s="134"/>
      <c r="F86" s="134"/>
      <c r="G86" s="134"/>
      <c r="H86" s="134"/>
      <c r="I86" s="134"/>
      <c r="J86" s="134"/>
      <c r="K86" s="134"/>
      <c r="L86" s="26"/>
      <c r="M86" s="35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</row>
    <row r="87" spans="1:48" s="2" customFormat="1" ht="16.5" customHeight="1" x14ac:dyDescent="0.2">
      <c r="A87" s="26"/>
      <c r="B87" s="133"/>
      <c r="C87" s="134"/>
      <c r="D87" s="134"/>
      <c r="E87" s="245" t="str">
        <f>E9</f>
        <v>01 - Elektromateriál</v>
      </c>
      <c r="F87" s="246"/>
      <c r="G87" s="246"/>
      <c r="H87" s="246"/>
      <c r="I87" s="134"/>
      <c r="J87" s="134"/>
      <c r="K87" s="134"/>
      <c r="L87" s="26"/>
      <c r="M87" s="35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</row>
    <row r="88" spans="1:48" s="2" customFormat="1" ht="6.95" customHeight="1" x14ac:dyDescent="0.2">
      <c r="A88" s="26"/>
      <c r="B88" s="133"/>
      <c r="C88" s="134"/>
      <c r="D88" s="134"/>
      <c r="E88" s="134"/>
      <c r="F88" s="134"/>
      <c r="G88" s="134"/>
      <c r="H88" s="134"/>
      <c r="I88" s="134"/>
      <c r="J88" s="134"/>
      <c r="K88" s="134"/>
      <c r="L88" s="26"/>
      <c r="M88" s="35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</row>
    <row r="89" spans="1:48" s="2" customFormat="1" ht="12" customHeight="1" x14ac:dyDescent="0.2">
      <c r="A89" s="26"/>
      <c r="B89" s="133"/>
      <c r="C89" s="135" t="s">
        <v>17</v>
      </c>
      <c r="D89" s="134"/>
      <c r="E89" s="134"/>
      <c r="F89" s="136" t="str">
        <f>F12</f>
        <v xml:space="preserve"> </v>
      </c>
      <c r="G89" s="134"/>
      <c r="H89" s="134"/>
      <c r="I89" s="134"/>
      <c r="J89" s="135" t="s">
        <v>19</v>
      </c>
      <c r="K89" s="168">
        <f>IF(K12="","",K12)</f>
        <v>44880</v>
      </c>
      <c r="L89" s="26"/>
      <c r="M89" s="35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</row>
    <row r="90" spans="1:48" s="2" customFormat="1" ht="6.95" customHeight="1" x14ac:dyDescent="0.2">
      <c r="A90" s="26"/>
      <c r="B90" s="133"/>
      <c r="C90" s="134"/>
      <c r="D90" s="134"/>
      <c r="E90" s="134"/>
      <c r="F90" s="134"/>
      <c r="G90" s="134"/>
      <c r="H90" s="134"/>
      <c r="I90" s="134"/>
      <c r="J90" s="134"/>
      <c r="K90" s="134"/>
      <c r="L90" s="26"/>
      <c r="M90" s="35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</row>
    <row r="91" spans="1:48" s="2" customFormat="1" ht="15.2" customHeight="1" x14ac:dyDescent="0.2">
      <c r="A91" s="26"/>
      <c r="B91" s="133"/>
      <c r="C91" s="135" t="s">
        <v>20</v>
      </c>
      <c r="D91" s="134"/>
      <c r="E91" s="134"/>
      <c r="F91" s="136" t="str">
        <f>E15</f>
        <v xml:space="preserve"> </v>
      </c>
      <c r="G91" s="134"/>
      <c r="H91" s="134"/>
      <c r="I91" s="134"/>
      <c r="J91" s="135" t="s">
        <v>24</v>
      </c>
      <c r="K91" s="139" t="str">
        <f>E21</f>
        <v xml:space="preserve"> </v>
      </c>
      <c r="L91" s="26"/>
      <c r="M91" s="35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</row>
    <row r="92" spans="1:48" s="2" customFormat="1" ht="15.2" customHeight="1" x14ac:dyDescent="0.2">
      <c r="A92" s="26"/>
      <c r="B92" s="133"/>
      <c r="C92" s="135" t="s">
        <v>23</v>
      </c>
      <c r="D92" s="134"/>
      <c r="E92" s="134"/>
      <c r="F92" s="136" t="str">
        <f>IF(E18="","",E18)</f>
        <v xml:space="preserve"> </v>
      </c>
      <c r="G92" s="134"/>
      <c r="H92" s="134"/>
      <c r="I92" s="134"/>
      <c r="J92" s="135" t="s">
        <v>26</v>
      </c>
      <c r="K92" s="139" t="str">
        <f>E24</f>
        <v xml:space="preserve"> </v>
      </c>
      <c r="L92" s="26"/>
      <c r="M92" s="35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</row>
    <row r="93" spans="1:48" s="2" customFormat="1" ht="10.35" customHeight="1" x14ac:dyDescent="0.2">
      <c r="A93" s="26"/>
      <c r="B93" s="133"/>
      <c r="C93" s="134"/>
      <c r="D93" s="134"/>
      <c r="E93" s="134"/>
      <c r="F93" s="134"/>
      <c r="G93" s="134"/>
      <c r="H93" s="134"/>
      <c r="I93" s="134"/>
      <c r="J93" s="134"/>
      <c r="K93" s="134"/>
      <c r="L93" s="26"/>
      <c r="M93" s="35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</row>
    <row r="94" spans="1:48" s="2" customFormat="1" ht="29.25" customHeight="1" x14ac:dyDescent="0.2">
      <c r="A94" s="26"/>
      <c r="B94" s="133"/>
      <c r="C94" s="169" t="s">
        <v>86</v>
      </c>
      <c r="D94" s="147"/>
      <c r="E94" s="147"/>
      <c r="F94" s="147"/>
      <c r="G94" s="147"/>
      <c r="H94" s="147"/>
      <c r="I94" s="147"/>
      <c r="J94" s="147"/>
      <c r="K94" s="170" t="s">
        <v>87</v>
      </c>
      <c r="L94" s="89"/>
      <c r="M94" s="35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</row>
    <row r="95" spans="1:48" s="2" customFormat="1" ht="10.35" customHeight="1" x14ac:dyDescent="0.2">
      <c r="A95" s="26"/>
      <c r="B95" s="133"/>
      <c r="C95" s="134"/>
      <c r="D95" s="134"/>
      <c r="E95" s="134"/>
      <c r="F95" s="134"/>
      <c r="G95" s="134"/>
      <c r="H95" s="134"/>
      <c r="I95" s="134"/>
      <c r="J95" s="134"/>
      <c r="K95" s="134"/>
      <c r="L95" s="26"/>
      <c r="M95" s="35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</row>
    <row r="96" spans="1:48" s="2" customFormat="1" ht="22.9" customHeight="1" x14ac:dyDescent="0.2">
      <c r="A96" s="26"/>
      <c r="B96" s="133"/>
      <c r="C96" s="171" t="s">
        <v>88</v>
      </c>
      <c r="D96" s="134"/>
      <c r="E96" s="134"/>
      <c r="F96" s="134"/>
      <c r="G96" s="134"/>
      <c r="H96" s="134"/>
      <c r="I96" s="134"/>
      <c r="J96" s="134"/>
      <c r="K96" s="142">
        <f>K127</f>
        <v>5885964.6500000004</v>
      </c>
      <c r="L96" s="26"/>
      <c r="M96" s="35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V96" s="15" t="s">
        <v>89</v>
      </c>
    </row>
    <row r="97" spans="1:32" s="9" customFormat="1" ht="24.95" customHeight="1" x14ac:dyDescent="0.2">
      <c r="B97" s="172"/>
      <c r="C97" s="173"/>
      <c r="D97" s="174" t="s">
        <v>90</v>
      </c>
      <c r="E97" s="175"/>
      <c r="F97" s="175"/>
      <c r="G97" s="175"/>
      <c r="H97" s="175"/>
      <c r="I97" s="175"/>
      <c r="J97" s="175"/>
      <c r="K97" s="176">
        <f>K128</f>
        <v>4514184.4000000004</v>
      </c>
      <c r="M97" s="91"/>
    </row>
    <row r="98" spans="1:32" s="10" customFormat="1" ht="19.899999999999999" customHeight="1" x14ac:dyDescent="0.2">
      <c r="B98" s="177"/>
      <c r="C98" s="178"/>
      <c r="D98" s="179" t="s">
        <v>91</v>
      </c>
      <c r="E98" s="180"/>
      <c r="F98" s="180"/>
      <c r="G98" s="180"/>
      <c r="H98" s="180"/>
      <c r="I98" s="180"/>
      <c r="J98" s="180"/>
      <c r="K98" s="181">
        <f>K200</f>
        <v>328445</v>
      </c>
      <c r="M98" s="92"/>
    </row>
    <row r="99" spans="1:32" s="10" customFormat="1" ht="19.899999999999999" customHeight="1" x14ac:dyDescent="0.2">
      <c r="B99" s="177"/>
      <c r="C99" s="178"/>
      <c r="D99" s="179" t="s">
        <v>92</v>
      </c>
      <c r="E99" s="180"/>
      <c r="F99" s="180"/>
      <c r="G99" s="180"/>
      <c r="H99" s="180"/>
      <c r="I99" s="180"/>
      <c r="J99" s="180"/>
      <c r="K99" s="181">
        <f>K265</f>
        <v>1248786.4000000001</v>
      </c>
      <c r="M99" s="92"/>
    </row>
    <row r="100" spans="1:32" s="10" customFormat="1" ht="14.85" customHeight="1" x14ac:dyDescent="0.2">
      <c r="B100" s="177"/>
      <c r="C100" s="178"/>
      <c r="D100" s="179" t="s">
        <v>93</v>
      </c>
      <c r="E100" s="180"/>
      <c r="F100" s="180"/>
      <c r="G100" s="180"/>
      <c r="H100" s="180"/>
      <c r="I100" s="180"/>
      <c r="J100" s="180"/>
      <c r="K100" s="181">
        <f>K286</f>
        <v>1076682.6000000001</v>
      </c>
      <c r="M100" s="92"/>
    </row>
    <row r="101" spans="1:32" s="10" customFormat="1" ht="19.899999999999999" customHeight="1" x14ac:dyDescent="0.2">
      <c r="B101" s="177"/>
      <c r="C101" s="178"/>
      <c r="D101" s="179" t="s">
        <v>94</v>
      </c>
      <c r="E101" s="180"/>
      <c r="F101" s="180"/>
      <c r="G101" s="180"/>
      <c r="H101" s="180"/>
      <c r="I101" s="180"/>
      <c r="J101" s="180"/>
      <c r="K101" s="181">
        <f>K364</f>
        <v>2211608</v>
      </c>
      <c r="M101" s="92"/>
    </row>
    <row r="102" spans="1:32" s="10" customFormat="1" ht="14.85" customHeight="1" x14ac:dyDescent="0.2">
      <c r="B102" s="177"/>
      <c r="C102" s="178"/>
      <c r="D102" s="179" t="s">
        <v>95</v>
      </c>
      <c r="E102" s="180"/>
      <c r="F102" s="180"/>
      <c r="G102" s="180"/>
      <c r="H102" s="180"/>
      <c r="I102" s="180"/>
      <c r="J102" s="180"/>
      <c r="K102" s="181">
        <f>K381</f>
        <v>141752</v>
      </c>
      <c r="M102" s="92"/>
    </row>
    <row r="103" spans="1:32" s="10" customFormat="1" ht="14.85" customHeight="1" x14ac:dyDescent="0.2">
      <c r="B103" s="177"/>
      <c r="C103" s="178"/>
      <c r="D103" s="179" t="s">
        <v>96</v>
      </c>
      <c r="E103" s="180"/>
      <c r="F103" s="180"/>
      <c r="G103" s="180"/>
      <c r="H103" s="180"/>
      <c r="I103" s="180"/>
      <c r="J103" s="180"/>
      <c r="K103" s="181">
        <f>K400</f>
        <v>2062541.5</v>
      </c>
      <c r="M103" s="92"/>
    </row>
    <row r="104" spans="1:32" s="10" customFormat="1" ht="21.75" customHeight="1" x14ac:dyDescent="0.2">
      <c r="B104" s="177"/>
      <c r="C104" s="178"/>
      <c r="D104" s="179" t="s">
        <v>97</v>
      </c>
      <c r="E104" s="180"/>
      <c r="F104" s="180"/>
      <c r="G104" s="180"/>
      <c r="H104" s="180"/>
      <c r="I104" s="180"/>
      <c r="J104" s="180"/>
      <c r="K104" s="181">
        <f>K426</f>
        <v>1979978.5</v>
      </c>
      <c r="M104" s="92"/>
    </row>
    <row r="105" spans="1:32" s="10" customFormat="1" ht="21.75" customHeight="1" x14ac:dyDescent="0.2">
      <c r="B105" s="177"/>
      <c r="C105" s="178"/>
      <c r="D105" s="179" t="s">
        <v>98</v>
      </c>
      <c r="E105" s="180"/>
      <c r="F105" s="180"/>
      <c r="G105" s="180"/>
      <c r="H105" s="180"/>
      <c r="I105" s="180"/>
      <c r="J105" s="180"/>
      <c r="K105" s="181">
        <f>K468</f>
        <v>1396696.5</v>
      </c>
      <c r="M105" s="92"/>
    </row>
    <row r="106" spans="1:32" s="10" customFormat="1" ht="21.75" customHeight="1" x14ac:dyDescent="0.2">
      <c r="B106" s="177"/>
      <c r="C106" s="178"/>
      <c r="D106" s="179" t="s">
        <v>99</v>
      </c>
      <c r="E106" s="180"/>
      <c r="F106" s="180"/>
      <c r="G106" s="180"/>
      <c r="H106" s="180"/>
      <c r="I106" s="180"/>
      <c r="J106" s="180"/>
      <c r="K106" s="181">
        <f>K519</f>
        <v>117826.5</v>
      </c>
      <c r="M106" s="92"/>
    </row>
    <row r="107" spans="1:32" s="9" customFormat="1" ht="24.95" customHeight="1" x14ac:dyDescent="0.2">
      <c r="B107" s="172"/>
      <c r="C107" s="173"/>
      <c r="D107" s="174" t="s">
        <v>100</v>
      </c>
      <c r="E107" s="175"/>
      <c r="F107" s="175"/>
      <c r="G107" s="175"/>
      <c r="H107" s="175"/>
      <c r="I107" s="175"/>
      <c r="J107" s="175"/>
      <c r="K107" s="176">
        <f>K574</f>
        <v>1371780.25</v>
      </c>
      <c r="M107" s="91"/>
    </row>
    <row r="108" spans="1:32" s="2" customFormat="1" ht="21.75" customHeight="1" x14ac:dyDescent="0.2">
      <c r="A108" s="26"/>
      <c r="B108" s="133"/>
      <c r="C108" s="134"/>
      <c r="D108" s="134"/>
      <c r="E108" s="134"/>
      <c r="F108" s="134"/>
      <c r="G108" s="134"/>
      <c r="H108" s="134"/>
      <c r="I108" s="134"/>
      <c r="J108" s="134"/>
      <c r="K108" s="134"/>
      <c r="L108" s="26"/>
      <c r="M108" s="35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</row>
    <row r="109" spans="1:32" s="2" customFormat="1" ht="6.95" customHeight="1" x14ac:dyDescent="0.2">
      <c r="A109" s="26"/>
      <c r="B109" s="163"/>
      <c r="C109" s="164"/>
      <c r="D109" s="164"/>
      <c r="E109" s="164"/>
      <c r="F109" s="164"/>
      <c r="G109" s="164"/>
      <c r="H109" s="164"/>
      <c r="I109" s="164"/>
      <c r="J109" s="164"/>
      <c r="K109" s="164"/>
      <c r="L109" s="41"/>
      <c r="M109" s="35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</row>
    <row r="110" spans="1:32" x14ac:dyDescent="0.2">
      <c r="B110" s="85"/>
      <c r="C110" s="85"/>
      <c r="D110" s="85"/>
      <c r="E110" s="85"/>
      <c r="F110" s="85"/>
      <c r="G110" s="85"/>
      <c r="H110" s="85"/>
      <c r="I110" s="85"/>
      <c r="J110" s="85"/>
      <c r="K110" s="85"/>
    </row>
    <row r="111" spans="1:32" x14ac:dyDescent="0.2">
      <c r="B111" s="85"/>
      <c r="C111" s="85"/>
      <c r="D111" s="85"/>
      <c r="E111" s="85"/>
      <c r="F111" s="85"/>
      <c r="G111" s="85"/>
      <c r="H111" s="85"/>
      <c r="I111" s="85"/>
      <c r="J111" s="85"/>
      <c r="K111" s="85"/>
    </row>
    <row r="112" spans="1:32" x14ac:dyDescent="0.2">
      <c r="B112" s="85"/>
      <c r="C112" s="85"/>
      <c r="D112" s="85"/>
      <c r="E112" s="85"/>
      <c r="F112" s="85"/>
      <c r="G112" s="85"/>
      <c r="H112" s="85"/>
      <c r="I112" s="85"/>
      <c r="J112" s="85"/>
      <c r="K112" s="85"/>
    </row>
    <row r="113" spans="1:64" s="2" customFormat="1" ht="6.95" customHeight="1" x14ac:dyDescent="0.2">
      <c r="A113" s="26"/>
      <c r="B113" s="165"/>
      <c r="C113" s="166"/>
      <c r="D113" s="166"/>
      <c r="E113" s="166"/>
      <c r="F113" s="166"/>
      <c r="G113" s="166"/>
      <c r="H113" s="166"/>
      <c r="I113" s="166"/>
      <c r="J113" s="166"/>
      <c r="K113" s="166"/>
      <c r="L113" s="43"/>
      <c r="M113" s="35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</row>
    <row r="114" spans="1:64" s="2" customFormat="1" ht="24.95" customHeight="1" x14ac:dyDescent="0.2">
      <c r="A114" s="26"/>
      <c r="B114" s="133"/>
      <c r="C114" s="167" t="s">
        <v>101</v>
      </c>
      <c r="D114" s="134"/>
      <c r="E114" s="134"/>
      <c r="F114" s="134"/>
      <c r="G114" s="134"/>
      <c r="H114" s="134"/>
      <c r="I114" s="134"/>
      <c r="J114" s="134"/>
      <c r="K114" s="134"/>
      <c r="L114" s="26"/>
      <c r="M114" s="35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</row>
    <row r="115" spans="1:64" s="2" customFormat="1" ht="6.95" customHeight="1" x14ac:dyDescent="0.2">
      <c r="A115" s="26"/>
      <c r="B115" s="133"/>
      <c r="C115" s="134"/>
      <c r="D115" s="134"/>
      <c r="E115" s="134"/>
      <c r="F115" s="134"/>
      <c r="G115" s="134"/>
      <c r="H115" s="134"/>
      <c r="I115" s="134"/>
      <c r="J115" s="134"/>
      <c r="K115" s="134"/>
      <c r="L115" s="26"/>
      <c r="M115" s="35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</row>
    <row r="116" spans="1:64" s="2" customFormat="1" ht="12" customHeight="1" x14ac:dyDescent="0.2">
      <c r="A116" s="26"/>
      <c r="B116" s="133"/>
      <c r="C116" s="135" t="s">
        <v>13</v>
      </c>
      <c r="D116" s="134"/>
      <c r="E116" s="134"/>
      <c r="F116" s="134"/>
      <c r="G116" s="134"/>
      <c r="H116" s="134"/>
      <c r="I116" s="134"/>
      <c r="J116" s="134"/>
      <c r="K116" s="134"/>
      <c r="L116" s="26"/>
      <c r="M116" s="35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</row>
    <row r="117" spans="1:64" s="2" customFormat="1" ht="16.5" customHeight="1" x14ac:dyDescent="0.2">
      <c r="A117" s="26"/>
      <c r="B117" s="133"/>
      <c r="C117" s="134"/>
      <c r="D117" s="134"/>
      <c r="E117" s="247" t="str">
        <f>E7</f>
        <v>Dodávka elektroinstalačního materiálu OŘ Plzeň 2023/2024</v>
      </c>
      <c r="F117" s="248"/>
      <c r="G117" s="248"/>
      <c r="H117" s="248"/>
      <c r="I117" s="135"/>
      <c r="J117" s="134"/>
      <c r="K117" s="134"/>
      <c r="L117" s="26"/>
      <c r="M117" s="35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</row>
    <row r="118" spans="1:64" s="2" customFormat="1" ht="12" customHeight="1" x14ac:dyDescent="0.2">
      <c r="A118" s="26"/>
      <c r="B118" s="133"/>
      <c r="C118" s="135" t="s">
        <v>83</v>
      </c>
      <c r="D118" s="134"/>
      <c r="E118" s="134"/>
      <c r="F118" s="134"/>
      <c r="G118" s="134"/>
      <c r="H118" s="134"/>
      <c r="I118" s="134"/>
      <c r="J118" s="134"/>
      <c r="K118" s="134"/>
      <c r="L118" s="26"/>
      <c r="M118" s="35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</row>
    <row r="119" spans="1:64" s="2" customFormat="1" ht="16.5" customHeight="1" x14ac:dyDescent="0.2">
      <c r="A119" s="26"/>
      <c r="B119" s="133"/>
      <c r="C119" s="134"/>
      <c r="D119" s="134"/>
      <c r="E119" s="245" t="str">
        <f>E9</f>
        <v>01 - Elektromateriál</v>
      </c>
      <c r="F119" s="246"/>
      <c r="G119" s="246"/>
      <c r="H119" s="246"/>
      <c r="I119" s="134"/>
      <c r="J119" s="134"/>
      <c r="K119" s="134"/>
      <c r="L119" s="26"/>
      <c r="M119" s="35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</row>
    <row r="120" spans="1:64" s="2" customFormat="1" ht="6.95" customHeight="1" x14ac:dyDescent="0.2">
      <c r="A120" s="26"/>
      <c r="B120" s="133"/>
      <c r="C120" s="134"/>
      <c r="D120" s="134"/>
      <c r="E120" s="134"/>
      <c r="F120" s="134"/>
      <c r="G120" s="134"/>
      <c r="H120" s="134"/>
      <c r="I120" s="134"/>
      <c r="J120" s="134"/>
      <c r="K120" s="134"/>
      <c r="L120" s="26"/>
      <c r="M120" s="35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</row>
    <row r="121" spans="1:64" s="2" customFormat="1" ht="12" customHeight="1" x14ac:dyDescent="0.2">
      <c r="A121" s="26"/>
      <c r="B121" s="133"/>
      <c r="C121" s="135" t="s">
        <v>17</v>
      </c>
      <c r="D121" s="134"/>
      <c r="E121" s="134"/>
      <c r="F121" s="136" t="str">
        <f>F12</f>
        <v xml:space="preserve"> </v>
      </c>
      <c r="G121" s="134"/>
      <c r="H121" s="134"/>
      <c r="I121" s="134"/>
      <c r="J121" s="135" t="s">
        <v>19</v>
      </c>
      <c r="K121" s="168">
        <f>IF(K12="","",K12)</f>
        <v>44880</v>
      </c>
      <c r="L121" s="26"/>
      <c r="M121" s="35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</row>
    <row r="122" spans="1:64" s="2" customFormat="1" ht="6.95" customHeight="1" x14ac:dyDescent="0.2">
      <c r="A122" s="26"/>
      <c r="B122" s="133"/>
      <c r="C122" s="134"/>
      <c r="D122" s="134"/>
      <c r="E122" s="134"/>
      <c r="F122" s="134"/>
      <c r="G122" s="134"/>
      <c r="H122" s="134"/>
      <c r="I122" s="134"/>
      <c r="J122" s="134"/>
      <c r="K122" s="134"/>
      <c r="L122" s="26"/>
      <c r="M122" s="35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</row>
    <row r="123" spans="1:64" s="2" customFormat="1" ht="15.2" customHeight="1" x14ac:dyDescent="0.2">
      <c r="A123" s="26"/>
      <c r="B123" s="133"/>
      <c r="C123" s="135" t="s">
        <v>20</v>
      </c>
      <c r="D123" s="134"/>
      <c r="E123" s="134"/>
      <c r="F123" s="136" t="str">
        <f>E15</f>
        <v xml:space="preserve"> </v>
      </c>
      <c r="G123" s="134"/>
      <c r="H123" s="134"/>
      <c r="I123" s="134"/>
      <c r="J123" s="135" t="s">
        <v>24</v>
      </c>
      <c r="K123" s="139" t="str">
        <f>E21</f>
        <v xml:space="preserve"> </v>
      </c>
      <c r="L123" s="26"/>
      <c r="M123" s="35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</row>
    <row r="124" spans="1:64" s="2" customFormat="1" ht="15.2" customHeight="1" x14ac:dyDescent="0.2">
      <c r="A124" s="26"/>
      <c r="B124" s="133"/>
      <c r="C124" s="135" t="s">
        <v>23</v>
      </c>
      <c r="D124" s="134"/>
      <c r="E124" s="134"/>
      <c r="F124" s="136" t="str">
        <f>IF(E18="","",E18)</f>
        <v xml:space="preserve"> </v>
      </c>
      <c r="G124" s="134"/>
      <c r="H124" s="134"/>
      <c r="I124" s="134"/>
      <c r="J124" s="135" t="s">
        <v>26</v>
      </c>
      <c r="K124" s="139" t="str">
        <f>E24</f>
        <v xml:space="preserve"> </v>
      </c>
      <c r="L124" s="26"/>
      <c r="M124" s="35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</row>
    <row r="125" spans="1:64" s="2" customFormat="1" ht="10.35" customHeight="1" x14ac:dyDescent="0.2">
      <c r="A125" s="26"/>
      <c r="B125" s="133"/>
      <c r="C125" s="134"/>
      <c r="D125" s="134"/>
      <c r="E125" s="134"/>
      <c r="F125" s="134"/>
      <c r="G125" s="134"/>
      <c r="H125" s="134"/>
      <c r="I125" s="134"/>
      <c r="J125" s="134"/>
      <c r="K125" s="134"/>
      <c r="L125" s="26"/>
      <c r="M125" s="35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</row>
    <row r="126" spans="1:64" s="11" customFormat="1" ht="29.25" customHeight="1" x14ac:dyDescent="0.2">
      <c r="A126" s="93"/>
      <c r="B126" s="182"/>
      <c r="C126" s="183" t="s">
        <v>102</v>
      </c>
      <c r="D126" s="184" t="s">
        <v>53</v>
      </c>
      <c r="E126" s="184" t="s">
        <v>49</v>
      </c>
      <c r="F126" s="184" t="s">
        <v>50</v>
      </c>
      <c r="G126" s="184" t="s">
        <v>103</v>
      </c>
      <c r="H126" s="184" t="s">
        <v>104</v>
      </c>
      <c r="I126" s="184"/>
      <c r="J126" s="184" t="s">
        <v>105</v>
      </c>
      <c r="K126" s="184" t="s">
        <v>87</v>
      </c>
      <c r="L126" s="94" t="s">
        <v>106</v>
      </c>
      <c r="M126" s="95"/>
      <c r="N126" s="55" t="s">
        <v>1</v>
      </c>
      <c r="O126" s="56" t="s">
        <v>32</v>
      </c>
      <c r="P126" s="56" t="s">
        <v>107</v>
      </c>
      <c r="Q126" s="56" t="s">
        <v>108</v>
      </c>
      <c r="R126" s="56" t="s">
        <v>109</v>
      </c>
      <c r="S126" s="56" t="s">
        <v>110</v>
      </c>
      <c r="T126" s="56" t="s">
        <v>111</v>
      </c>
      <c r="U126" s="57" t="s">
        <v>112</v>
      </c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</row>
    <row r="127" spans="1:64" s="2" customFormat="1" ht="22.9" customHeight="1" x14ac:dyDescent="0.25">
      <c r="A127" s="26"/>
      <c r="B127" s="133"/>
      <c r="C127" s="185" t="s">
        <v>113</v>
      </c>
      <c r="D127" s="134"/>
      <c r="E127" s="134"/>
      <c r="F127" s="134"/>
      <c r="G127" s="134"/>
      <c r="H127" s="134"/>
      <c r="I127" s="134"/>
      <c r="J127" s="134"/>
      <c r="K127" s="186">
        <f>BL127</f>
        <v>5885964.6500000004</v>
      </c>
      <c r="L127" s="26"/>
      <c r="M127" s="27"/>
      <c r="N127" s="58"/>
      <c r="O127" s="49"/>
      <c r="P127" s="59"/>
      <c r="Q127" s="96">
        <f>Q128+Q574</f>
        <v>0</v>
      </c>
      <c r="R127" s="59"/>
      <c r="S127" s="96">
        <f>S128+S574</f>
        <v>0</v>
      </c>
      <c r="T127" s="59"/>
      <c r="U127" s="97">
        <f>U128+U574</f>
        <v>0</v>
      </c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U127" s="15" t="s">
        <v>67</v>
      </c>
      <c r="AV127" s="15" t="s">
        <v>89</v>
      </c>
      <c r="BL127" s="98">
        <f>BL128+BL574</f>
        <v>5885964.6500000004</v>
      </c>
    </row>
    <row r="128" spans="1:64" s="12" customFormat="1" ht="25.9" customHeight="1" x14ac:dyDescent="0.2">
      <c r="B128" s="187"/>
      <c r="C128" s="188"/>
      <c r="D128" s="189" t="s">
        <v>67</v>
      </c>
      <c r="E128" s="190" t="s">
        <v>114</v>
      </c>
      <c r="F128" s="190" t="s">
        <v>115</v>
      </c>
      <c r="G128" s="188"/>
      <c r="H128" s="188"/>
      <c r="I128" s="188"/>
      <c r="J128" s="188"/>
      <c r="K128" s="191">
        <f>BL128</f>
        <v>4514184.4000000004</v>
      </c>
      <c r="M128" s="99"/>
      <c r="N128" s="101"/>
      <c r="O128" s="102"/>
      <c r="P128" s="102"/>
      <c r="Q128" s="103">
        <f>Q129+SUM(Q130:Q200)+Q265+Q364</f>
        <v>0</v>
      </c>
      <c r="R128" s="102"/>
      <c r="S128" s="103">
        <f>S129+SUM(S130:S200)+S265+S364</f>
        <v>0</v>
      </c>
      <c r="T128" s="102"/>
      <c r="U128" s="104">
        <f>U129+SUM(U130:U200)+U265+U364</f>
        <v>0</v>
      </c>
      <c r="AS128" s="100" t="s">
        <v>116</v>
      </c>
      <c r="AU128" s="105" t="s">
        <v>67</v>
      </c>
      <c r="AV128" s="105" t="s">
        <v>68</v>
      </c>
      <c r="AZ128" s="100" t="s">
        <v>117</v>
      </c>
      <c r="BL128" s="106">
        <f>BL129+SUM(BL130:BL200)+BL265+BL364</f>
        <v>4514184.4000000004</v>
      </c>
    </row>
    <row r="129" spans="1:66" s="2" customFormat="1" ht="37.9" customHeight="1" x14ac:dyDescent="0.2">
      <c r="A129" s="26"/>
      <c r="B129" s="133"/>
      <c r="C129" s="192" t="s">
        <v>118</v>
      </c>
      <c r="D129" s="192" t="s">
        <v>119</v>
      </c>
      <c r="E129" s="193" t="s">
        <v>120</v>
      </c>
      <c r="F129" s="194" t="s">
        <v>121</v>
      </c>
      <c r="G129" s="195" t="s">
        <v>122</v>
      </c>
      <c r="H129" s="196">
        <v>10</v>
      </c>
      <c r="I129" s="197">
        <v>245</v>
      </c>
      <c r="J129" s="197">
        <f>I129*'Rekapitulace stavby'!$AI$20</f>
        <v>245</v>
      </c>
      <c r="K129" s="197">
        <f t="shared" ref="K129:K160" si="0">ROUND(J129*H129,2)</f>
        <v>2450</v>
      </c>
      <c r="L129" s="107" t="s">
        <v>123</v>
      </c>
      <c r="M129" s="108"/>
      <c r="N129" s="109" t="s">
        <v>1</v>
      </c>
      <c r="O129" s="110" t="s">
        <v>33</v>
      </c>
      <c r="P129" s="111">
        <v>0</v>
      </c>
      <c r="Q129" s="111">
        <f t="shared" ref="Q129:Q160" si="1">P129*H129</f>
        <v>0</v>
      </c>
      <c r="R129" s="111">
        <v>0</v>
      </c>
      <c r="S129" s="111">
        <f t="shared" ref="S129:S160" si="2">R129*H129</f>
        <v>0</v>
      </c>
      <c r="T129" s="111">
        <v>0</v>
      </c>
      <c r="U129" s="112">
        <f t="shared" ref="U129:U160" si="3">T129*H129</f>
        <v>0</v>
      </c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S129" s="113" t="s">
        <v>124</v>
      </c>
      <c r="AU129" s="113" t="s">
        <v>119</v>
      </c>
      <c r="AV129" s="113" t="s">
        <v>76</v>
      </c>
      <c r="AZ129" s="15" t="s">
        <v>117</v>
      </c>
      <c r="BF129" s="114">
        <f t="shared" ref="BF129:BF160" si="4">IF(O129="základní",K129,0)</f>
        <v>2450</v>
      </c>
      <c r="BG129" s="114">
        <f t="shared" ref="BG129:BG160" si="5">IF(O129="snížená",K129,0)</f>
        <v>0</v>
      </c>
      <c r="BH129" s="114">
        <f t="shared" ref="BH129:BH160" si="6">IF(O129="zákl. přenesená",K129,0)</f>
        <v>0</v>
      </c>
      <c r="BI129" s="114">
        <f t="shared" ref="BI129:BI160" si="7">IF(O129="sníž. přenesená",K129,0)</f>
        <v>0</v>
      </c>
      <c r="BJ129" s="114">
        <f t="shared" ref="BJ129:BJ160" si="8">IF(O129="nulová",K129,0)</f>
        <v>0</v>
      </c>
      <c r="BK129" s="15" t="s">
        <v>76</v>
      </c>
      <c r="BL129" s="114">
        <f t="shared" ref="BL129:BL160" si="9">ROUND(J129*H129,2)</f>
        <v>2450</v>
      </c>
      <c r="BM129" s="15" t="s">
        <v>125</v>
      </c>
      <c r="BN129" s="113" t="s">
        <v>126</v>
      </c>
    </row>
    <row r="130" spans="1:66" s="2" customFormat="1" ht="37.9" customHeight="1" x14ac:dyDescent="0.2">
      <c r="A130" s="26"/>
      <c r="B130" s="133"/>
      <c r="C130" s="192" t="s">
        <v>127</v>
      </c>
      <c r="D130" s="192" t="s">
        <v>119</v>
      </c>
      <c r="E130" s="193" t="s">
        <v>128</v>
      </c>
      <c r="F130" s="194" t="s">
        <v>129</v>
      </c>
      <c r="G130" s="195" t="s">
        <v>122</v>
      </c>
      <c r="H130" s="196">
        <v>30</v>
      </c>
      <c r="I130" s="197">
        <v>223</v>
      </c>
      <c r="J130" s="197">
        <f>I130*'Rekapitulace stavby'!$AI$20</f>
        <v>223</v>
      </c>
      <c r="K130" s="197">
        <f t="shared" si="0"/>
        <v>6690</v>
      </c>
      <c r="L130" s="107" t="s">
        <v>123</v>
      </c>
      <c r="M130" s="108"/>
      <c r="N130" s="109" t="s">
        <v>1</v>
      </c>
      <c r="O130" s="110" t="s">
        <v>33</v>
      </c>
      <c r="P130" s="111">
        <v>0</v>
      </c>
      <c r="Q130" s="111">
        <f t="shared" si="1"/>
        <v>0</v>
      </c>
      <c r="R130" s="111">
        <v>0</v>
      </c>
      <c r="S130" s="111">
        <f t="shared" si="2"/>
        <v>0</v>
      </c>
      <c r="T130" s="111">
        <v>0</v>
      </c>
      <c r="U130" s="112">
        <f t="shared" si="3"/>
        <v>0</v>
      </c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S130" s="113" t="s">
        <v>124</v>
      </c>
      <c r="AU130" s="113" t="s">
        <v>119</v>
      </c>
      <c r="AV130" s="113" t="s">
        <v>76</v>
      </c>
      <c r="AZ130" s="15" t="s">
        <v>117</v>
      </c>
      <c r="BF130" s="114">
        <f t="shared" si="4"/>
        <v>6690</v>
      </c>
      <c r="BG130" s="114">
        <f t="shared" si="5"/>
        <v>0</v>
      </c>
      <c r="BH130" s="114">
        <f t="shared" si="6"/>
        <v>0</v>
      </c>
      <c r="BI130" s="114">
        <f t="shared" si="7"/>
        <v>0</v>
      </c>
      <c r="BJ130" s="114">
        <f t="shared" si="8"/>
        <v>0</v>
      </c>
      <c r="BK130" s="15" t="s">
        <v>76</v>
      </c>
      <c r="BL130" s="114">
        <f t="shared" si="9"/>
        <v>6690</v>
      </c>
      <c r="BM130" s="15" t="s">
        <v>125</v>
      </c>
      <c r="BN130" s="113" t="s">
        <v>130</v>
      </c>
    </row>
    <row r="131" spans="1:66" s="2" customFormat="1" ht="37.9" customHeight="1" x14ac:dyDescent="0.2">
      <c r="A131" s="26"/>
      <c r="B131" s="133"/>
      <c r="C131" s="192" t="s">
        <v>8</v>
      </c>
      <c r="D131" s="192" t="s">
        <v>119</v>
      </c>
      <c r="E131" s="193" t="s">
        <v>131</v>
      </c>
      <c r="F131" s="194" t="s">
        <v>132</v>
      </c>
      <c r="G131" s="195" t="s">
        <v>122</v>
      </c>
      <c r="H131" s="196">
        <v>30</v>
      </c>
      <c r="I131" s="197">
        <v>223</v>
      </c>
      <c r="J131" s="197">
        <f>I131*'Rekapitulace stavby'!$AI$20</f>
        <v>223</v>
      </c>
      <c r="K131" s="197">
        <f t="shared" si="0"/>
        <v>6690</v>
      </c>
      <c r="L131" s="107" t="s">
        <v>123</v>
      </c>
      <c r="M131" s="108"/>
      <c r="N131" s="109" t="s">
        <v>1</v>
      </c>
      <c r="O131" s="110" t="s">
        <v>33</v>
      </c>
      <c r="P131" s="111">
        <v>0</v>
      </c>
      <c r="Q131" s="111">
        <f t="shared" si="1"/>
        <v>0</v>
      </c>
      <c r="R131" s="111">
        <v>0</v>
      </c>
      <c r="S131" s="111">
        <f t="shared" si="2"/>
        <v>0</v>
      </c>
      <c r="T131" s="111">
        <v>0</v>
      </c>
      <c r="U131" s="112">
        <f t="shared" si="3"/>
        <v>0</v>
      </c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S131" s="113" t="s">
        <v>124</v>
      </c>
      <c r="AU131" s="113" t="s">
        <v>119</v>
      </c>
      <c r="AV131" s="113" t="s">
        <v>76</v>
      </c>
      <c r="AZ131" s="15" t="s">
        <v>117</v>
      </c>
      <c r="BF131" s="114">
        <f t="shared" si="4"/>
        <v>6690</v>
      </c>
      <c r="BG131" s="114">
        <f t="shared" si="5"/>
        <v>0</v>
      </c>
      <c r="BH131" s="114">
        <f t="shared" si="6"/>
        <v>0</v>
      </c>
      <c r="BI131" s="114">
        <f t="shared" si="7"/>
        <v>0</v>
      </c>
      <c r="BJ131" s="114">
        <f t="shared" si="8"/>
        <v>0</v>
      </c>
      <c r="BK131" s="15" t="s">
        <v>76</v>
      </c>
      <c r="BL131" s="114">
        <f t="shared" si="9"/>
        <v>6690</v>
      </c>
      <c r="BM131" s="15" t="s">
        <v>125</v>
      </c>
      <c r="BN131" s="113" t="s">
        <v>133</v>
      </c>
    </row>
    <row r="132" spans="1:66" s="2" customFormat="1" ht="37.9" customHeight="1" x14ac:dyDescent="0.2">
      <c r="A132" s="26"/>
      <c r="B132" s="133"/>
      <c r="C132" s="192" t="s">
        <v>134</v>
      </c>
      <c r="D132" s="192" t="s">
        <v>119</v>
      </c>
      <c r="E132" s="193" t="s">
        <v>135</v>
      </c>
      <c r="F132" s="194" t="s">
        <v>136</v>
      </c>
      <c r="G132" s="195" t="s">
        <v>122</v>
      </c>
      <c r="H132" s="196">
        <v>10</v>
      </c>
      <c r="I132" s="197">
        <v>256</v>
      </c>
      <c r="J132" s="197">
        <f>I132*'Rekapitulace stavby'!$AI$20</f>
        <v>256</v>
      </c>
      <c r="K132" s="197">
        <f t="shared" si="0"/>
        <v>2560</v>
      </c>
      <c r="L132" s="107" t="s">
        <v>123</v>
      </c>
      <c r="M132" s="108"/>
      <c r="N132" s="109" t="s">
        <v>1</v>
      </c>
      <c r="O132" s="110" t="s">
        <v>33</v>
      </c>
      <c r="P132" s="111">
        <v>0</v>
      </c>
      <c r="Q132" s="111">
        <f t="shared" si="1"/>
        <v>0</v>
      </c>
      <c r="R132" s="111">
        <v>0</v>
      </c>
      <c r="S132" s="111">
        <f t="shared" si="2"/>
        <v>0</v>
      </c>
      <c r="T132" s="111">
        <v>0</v>
      </c>
      <c r="U132" s="112">
        <f t="shared" si="3"/>
        <v>0</v>
      </c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S132" s="113" t="s">
        <v>124</v>
      </c>
      <c r="AU132" s="113" t="s">
        <v>119</v>
      </c>
      <c r="AV132" s="113" t="s">
        <v>76</v>
      </c>
      <c r="AZ132" s="15" t="s">
        <v>117</v>
      </c>
      <c r="BF132" s="114">
        <f t="shared" si="4"/>
        <v>2560</v>
      </c>
      <c r="BG132" s="114">
        <f t="shared" si="5"/>
        <v>0</v>
      </c>
      <c r="BH132" s="114">
        <f t="shared" si="6"/>
        <v>0</v>
      </c>
      <c r="BI132" s="114">
        <f t="shared" si="7"/>
        <v>0</v>
      </c>
      <c r="BJ132" s="114">
        <f t="shared" si="8"/>
        <v>0</v>
      </c>
      <c r="BK132" s="15" t="s">
        <v>76</v>
      </c>
      <c r="BL132" s="114">
        <f t="shared" si="9"/>
        <v>2560</v>
      </c>
      <c r="BM132" s="15" t="s">
        <v>125</v>
      </c>
      <c r="BN132" s="113" t="s">
        <v>137</v>
      </c>
    </row>
    <row r="133" spans="1:66" s="2" customFormat="1" ht="37.9" customHeight="1" x14ac:dyDescent="0.2">
      <c r="A133" s="26"/>
      <c r="B133" s="133"/>
      <c r="C133" s="192" t="s">
        <v>138</v>
      </c>
      <c r="D133" s="192" t="s">
        <v>119</v>
      </c>
      <c r="E133" s="193" t="s">
        <v>139</v>
      </c>
      <c r="F133" s="194" t="s">
        <v>140</v>
      </c>
      <c r="G133" s="195" t="s">
        <v>122</v>
      </c>
      <c r="H133" s="196">
        <v>10</v>
      </c>
      <c r="I133" s="197">
        <v>265</v>
      </c>
      <c r="J133" s="197">
        <f>I133*'Rekapitulace stavby'!$AI$20</f>
        <v>265</v>
      </c>
      <c r="K133" s="197">
        <f t="shared" si="0"/>
        <v>2650</v>
      </c>
      <c r="L133" s="107" t="s">
        <v>123</v>
      </c>
      <c r="M133" s="108"/>
      <c r="N133" s="109" t="s">
        <v>1</v>
      </c>
      <c r="O133" s="110" t="s">
        <v>33</v>
      </c>
      <c r="P133" s="111">
        <v>0</v>
      </c>
      <c r="Q133" s="111">
        <f t="shared" si="1"/>
        <v>0</v>
      </c>
      <c r="R133" s="111">
        <v>0</v>
      </c>
      <c r="S133" s="111">
        <f t="shared" si="2"/>
        <v>0</v>
      </c>
      <c r="T133" s="111">
        <v>0</v>
      </c>
      <c r="U133" s="112">
        <f t="shared" si="3"/>
        <v>0</v>
      </c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S133" s="113" t="s">
        <v>124</v>
      </c>
      <c r="AU133" s="113" t="s">
        <v>119</v>
      </c>
      <c r="AV133" s="113" t="s">
        <v>76</v>
      </c>
      <c r="AZ133" s="15" t="s">
        <v>117</v>
      </c>
      <c r="BF133" s="114">
        <f t="shared" si="4"/>
        <v>2650</v>
      </c>
      <c r="BG133" s="114">
        <f t="shared" si="5"/>
        <v>0</v>
      </c>
      <c r="BH133" s="114">
        <f t="shared" si="6"/>
        <v>0</v>
      </c>
      <c r="BI133" s="114">
        <f t="shared" si="7"/>
        <v>0</v>
      </c>
      <c r="BJ133" s="114">
        <f t="shared" si="8"/>
        <v>0</v>
      </c>
      <c r="BK133" s="15" t="s">
        <v>76</v>
      </c>
      <c r="BL133" s="114">
        <f t="shared" si="9"/>
        <v>2650</v>
      </c>
      <c r="BM133" s="15" t="s">
        <v>125</v>
      </c>
      <c r="BN133" s="113" t="s">
        <v>141</v>
      </c>
    </row>
    <row r="134" spans="1:66" s="2" customFormat="1" ht="37.9" customHeight="1" x14ac:dyDescent="0.2">
      <c r="A134" s="26"/>
      <c r="B134" s="133"/>
      <c r="C134" s="192" t="s">
        <v>142</v>
      </c>
      <c r="D134" s="192" t="s">
        <v>119</v>
      </c>
      <c r="E134" s="193" t="s">
        <v>143</v>
      </c>
      <c r="F134" s="194" t="s">
        <v>144</v>
      </c>
      <c r="G134" s="195" t="s">
        <v>122</v>
      </c>
      <c r="H134" s="196">
        <v>5</v>
      </c>
      <c r="I134" s="197">
        <v>309</v>
      </c>
      <c r="J134" s="197">
        <f>I134*'Rekapitulace stavby'!$AI$20</f>
        <v>309</v>
      </c>
      <c r="K134" s="197">
        <f t="shared" si="0"/>
        <v>1545</v>
      </c>
      <c r="L134" s="107" t="s">
        <v>123</v>
      </c>
      <c r="M134" s="108"/>
      <c r="N134" s="109" t="s">
        <v>1</v>
      </c>
      <c r="O134" s="110" t="s">
        <v>33</v>
      </c>
      <c r="P134" s="111">
        <v>0</v>
      </c>
      <c r="Q134" s="111">
        <f t="shared" si="1"/>
        <v>0</v>
      </c>
      <c r="R134" s="111">
        <v>0</v>
      </c>
      <c r="S134" s="111">
        <f t="shared" si="2"/>
        <v>0</v>
      </c>
      <c r="T134" s="111">
        <v>0</v>
      </c>
      <c r="U134" s="112">
        <f t="shared" si="3"/>
        <v>0</v>
      </c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S134" s="113" t="s">
        <v>124</v>
      </c>
      <c r="AU134" s="113" t="s">
        <v>119</v>
      </c>
      <c r="AV134" s="113" t="s">
        <v>76</v>
      </c>
      <c r="AZ134" s="15" t="s">
        <v>117</v>
      </c>
      <c r="BF134" s="114">
        <f t="shared" si="4"/>
        <v>1545</v>
      </c>
      <c r="BG134" s="114">
        <f t="shared" si="5"/>
        <v>0</v>
      </c>
      <c r="BH134" s="114">
        <f t="shared" si="6"/>
        <v>0</v>
      </c>
      <c r="BI134" s="114">
        <f t="shared" si="7"/>
        <v>0</v>
      </c>
      <c r="BJ134" s="114">
        <f t="shared" si="8"/>
        <v>0</v>
      </c>
      <c r="BK134" s="15" t="s">
        <v>76</v>
      </c>
      <c r="BL134" s="114">
        <f t="shared" si="9"/>
        <v>1545</v>
      </c>
      <c r="BM134" s="15" t="s">
        <v>125</v>
      </c>
      <c r="BN134" s="113" t="s">
        <v>145</v>
      </c>
    </row>
    <row r="135" spans="1:66" s="2" customFormat="1" ht="37.9" customHeight="1" x14ac:dyDescent="0.2">
      <c r="A135" s="26"/>
      <c r="B135" s="133"/>
      <c r="C135" s="192" t="s">
        <v>146</v>
      </c>
      <c r="D135" s="192" t="s">
        <v>119</v>
      </c>
      <c r="E135" s="193" t="s">
        <v>147</v>
      </c>
      <c r="F135" s="194" t="s">
        <v>148</v>
      </c>
      <c r="G135" s="195" t="s">
        <v>122</v>
      </c>
      <c r="H135" s="196">
        <v>5</v>
      </c>
      <c r="I135" s="197">
        <v>3050</v>
      </c>
      <c r="J135" s="197">
        <f>I135*'Rekapitulace stavby'!$AI$20</f>
        <v>3050</v>
      </c>
      <c r="K135" s="197">
        <f t="shared" si="0"/>
        <v>15250</v>
      </c>
      <c r="L135" s="107" t="s">
        <v>123</v>
      </c>
      <c r="M135" s="108"/>
      <c r="N135" s="109" t="s">
        <v>1</v>
      </c>
      <c r="O135" s="110" t="s">
        <v>33</v>
      </c>
      <c r="P135" s="111">
        <v>0</v>
      </c>
      <c r="Q135" s="111">
        <f t="shared" si="1"/>
        <v>0</v>
      </c>
      <c r="R135" s="111">
        <v>0</v>
      </c>
      <c r="S135" s="111">
        <f t="shared" si="2"/>
        <v>0</v>
      </c>
      <c r="T135" s="111">
        <v>0</v>
      </c>
      <c r="U135" s="112">
        <f t="shared" si="3"/>
        <v>0</v>
      </c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S135" s="113" t="s">
        <v>124</v>
      </c>
      <c r="AU135" s="113" t="s">
        <v>119</v>
      </c>
      <c r="AV135" s="113" t="s">
        <v>76</v>
      </c>
      <c r="AZ135" s="15" t="s">
        <v>117</v>
      </c>
      <c r="BF135" s="114">
        <f t="shared" si="4"/>
        <v>15250</v>
      </c>
      <c r="BG135" s="114">
        <f t="shared" si="5"/>
        <v>0</v>
      </c>
      <c r="BH135" s="114">
        <f t="shared" si="6"/>
        <v>0</v>
      </c>
      <c r="BI135" s="114">
        <f t="shared" si="7"/>
        <v>0</v>
      </c>
      <c r="BJ135" s="114">
        <f t="shared" si="8"/>
        <v>0</v>
      </c>
      <c r="BK135" s="15" t="s">
        <v>76</v>
      </c>
      <c r="BL135" s="114">
        <f t="shared" si="9"/>
        <v>15250</v>
      </c>
      <c r="BM135" s="15" t="s">
        <v>125</v>
      </c>
      <c r="BN135" s="113" t="s">
        <v>149</v>
      </c>
    </row>
    <row r="136" spans="1:66" s="2" customFormat="1" ht="37.9" customHeight="1" x14ac:dyDescent="0.2">
      <c r="A136" s="26"/>
      <c r="B136" s="133"/>
      <c r="C136" s="192" t="s">
        <v>150</v>
      </c>
      <c r="D136" s="192" t="s">
        <v>119</v>
      </c>
      <c r="E136" s="193" t="s">
        <v>151</v>
      </c>
      <c r="F136" s="194" t="s">
        <v>152</v>
      </c>
      <c r="G136" s="195" t="s">
        <v>122</v>
      </c>
      <c r="H136" s="196">
        <v>30</v>
      </c>
      <c r="I136" s="197">
        <v>210</v>
      </c>
      <c r="J136" s="197">
        <f>I136*'Rekapitulace stavby'!$AI$20</f>
        <v>210</v>
      </c>
      <c r="K136" s="197">
        <f t="shared" si="0"/>
        <v>6300</v>
      </c>
      <c r="L136" s="107" t="s">
        <v>123</v>
      </c>
      <c r="M136" s="108"/>
      <c r="N136" s="109" t="s">
        <v>1</v>
      </c>
      <c r="O136" s="110" t="s">
        <v>33</v>
      </c>
      <c r="P136" s="111">
        <v>0</v>
      </c>
      <c r="Q136" s="111">
        <f t="shared" si="1"/>
        <v>0</v>
      </c>
      <c r="R136" s="111">
        <v>0</v>
      </c>
      <c r="S136" s="111">
        <f t="shared" si="2"/>
        <v>0</v>
      </c>
      <c r="T136" s="111">
        <v>0</v>
      </c>
      <c r="U136" s="112">
        <f t="shared" si="3"/>
        <v>0</v>
      </c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S136" s="113" t="s">
        <v>124</v>
      </c>
      <c r="AU136" s="113" t="s">
        <v>119</v>
      </c>
      <c r="AV136" s="113" t="s">
        <v>76</v>
      </c>
      <c r="AZ136" s="15" t="s">
        <v>117</v>
      </c>
      <c r="BF136" s="114">
        <f t="shared" si="4"/>
        <v>6300</v>
      </c>
      <c r="BG136" s="114">
        <f t="shared" si="5"/>
        <v>0</v>
      </c>
      <c r="BH136" s="114">
        <f t="shared" si="6"/>
        <v>0</v>
      </c>
      <c r="BI136" s="114">
        <f t="shared" si="7"/>
        <v>0</v>
      </c>
      <c r="BJ136" s="114">
        <f t="shared" si="8"/>
        <v>0</v>
      </c>
      <c r="BK136" s="15" t="s">
        <v>76</v>
      </c>
      <c r="BL136" s="114">
        <f t="shared" si="9"/>
        <v>6300</v>
      </c>
      <c r="BM136" s="15" t="s">
        <v>125</v>
      </c>
      <c r="BN136" s="113" t="s">
        <v>153</v>
      </c>
    </row>
    <row r="137" spans="1:66" s="2" customFormat="1" ht="37.9" customHeight="1" x14ac:dyDescent="0.2">
      <c r="A137" s="26"/>
      <c r="B137" s="133"/>
      <c r="C137" s="192" t="s">
        <v>154</v>
      </c>
      <c r="D137" s="192" t="s">
        <v>119</v>
      </c>
      <c r="E137" s="193" t="s">
        <v>155</v>
      </c>
      <c r="F137" s="194" t="s">
        <v>156</v>
      </c>
      <c r="G137" s="195" t="s">
        <v>122</v>
      </c>
      <c r="H137" s="196">
        <v>50</v>
      </c>
      <c r="I137" s="197">
        <v>174</v>
      </c>
      <c r="J137" s="197">
        <f>I137*'Rekapitulace stavby'!$AI$20</f>
        <v>174</v>
      </c>
      <c r="K137" s="197">
        <f t="shared" si="0"/>
        <v>8700</v>
      </c>
      <c r="L137" s="107" t="s">
        <v>123</v>
      </c>
      <c r="M137" s="108"/>
      <c r="N137" s="109" t="s">
        <v>1</v>
      </c>
      <c r="O137" s="110" t="s">
        <v>33</v>
      </c>
      <c r="P137" s="111">
        <v>0</v>
      </c>
      <c r="Q137" s="111">
        <f t="shared" si="1"/>
        <v>0</v>
      </c>
      <c r="R137" s="111">
        <v>0</v>
      </c>
      <c r="S137" s="111">
        <f t="shared" si="2"/>
        <v>0</v>
      </c>
      <c r="T137" s="111">
        <v>0</v>
      </c>
      <c r="U137" s="112">
        <f t="shared" si="3"/>
        <v>0</v>
      </c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S137" s="113" t="s">
        <v>124</v>
      </c>
      <c r="AU137" s="113" t="s">
        <v>119</v>
      </c>
      <c r="AV137" s="113" t="s">
        <v>76</v>
      </c>
      <c r="AZ137" s="15" t="s">
        <v>117</v>
      </c>
      <c r="BF137" s="114">
        <f t="shared" si="4"/>
        <v>8700</v>
      </c>
      <c r="BG137" s="114">
        <f t="shared" si="5"/>
        <v>0</v>
      </c>
      <c r="BH137" s="114">
        <f t="shared" si="6"/>
        <v>0</v>
      </c>
      <c r="BI137" s="114">
        <f t="shared" si="7"/>
        <v>0</v>
      </c>
      <c r="BJ137" s="114">
        <f t="shared" si="8"/>
        <v>0</v>
      </c>
      <c r="BK137" s="15" t="s">
        <v>76</v>
      </c>
      <c r="BL137" s="114">
        <f t="shared" si="9"/>
        <v>8700</v>
      </c>
      <c r="BM137" s="15" t="s">
        <v>125</v>
      </c>
      <c r="BN137" s="113" t="s">
        <v>157</v>
      </c>
    </row>
    <row r="138" spans="1:66" s="2" customFormat="1" ht="37.9" customHeight="1" x14ac:dyDescent="0.2">
      <c r="A138" s="26"/>
      <c r="B138" s="133"/>
      <c r="C138" s="192" t="s">
        <v>158</v>
      </c>
      <c r="D138" s="192" t="s">
        <v>119</v>
      </c>
      <c r="E138" s="193" t="s">
        <v>159</v>
      </c>
      <c r="F138" s="194" t="s">
        <v>160</v>
      </c>
      <c r="G138" s="195" t="s">
        <v>122</v>
      </c>
      <c r="H138" s="196">
        <v>50</v>
      </c>
      <c r="I138" s="197">
        <v>208</v>
      </c>
      <c r="J138" s="197">
        <f>I138*'Rekapitulace stavby'!$AI$20</f>
        <v>208</v>
      </c>
      <c r="K138" s="197">
        <f t="shared" si="0"/>
        <v>10400</v>
      </c>
      <c r="L138" s="107" t="s">
        <v>123</v>
      </c>
      <c r="M138" s="108"/>
      <c r="N138" s="109" t="s">
        <v>1</v>
      </c>
      <c r="O138" s="110" t="s">
        <v>33</v>
      </c>
      <c r="P138" s="111">
        <v>0</v>
      </c>
      <c r="Q138" s="111">
        <f t="shared" si="1"/>
        <v>0</v>
      </c>
      <c r="R138" s="111">
        <v>0</v>
      </c>
      <c r="S138" s="111">
        <f t="shared" si="2"/>
        <v>0</v>
      </c>
      <c r="T138" s="111">
        <v>0</v>
      </c>
      <c r="U138" s="112">
        <f t="shared" si="3"/>
        <v>0</v>
      </c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S138" s="113" t="s">
        <v>124</v>
      </c>
      <c r="AU138" s="113" t="s">
        <v>119</v>
      </c>
      <c r="AV138" s="113" t="s">
        <v>76</v>
      </c>
      <c r="AZ138" s="15" t="s">
        <v>117</v>
      </c>
      <c r="BF138" s="114">
        <f t="shared" si="4"/>
        <v>10400</v>
      </c>
      <c r="BG138" s="114">
        <f t="shared" si="5"/>
        <v>0</v>
      </c>
      <c r="BH138" s="114">
        <f t="shared" si="6"/>
        <v>0</v>
      </c>
      <c r="BI138" s="114">
        <f t="shared" si="7"/>
        <v>0</v>
      </c>
      <c r="BJ138" s="114">
        <f t="shared" si="8"/>
        <v>0</v>
      </c>
      <c r="BK138" s="15" t="s">
        <v>76</v>
      </c>
      <c r="BL138" s="114">
        <f t="shared" si="9"/>
        <v>10400</v>
      </c>
      <c r="BM138" s="15" t="s">
        <v>125</v>
      </c>
      <c r="BN138" s="113" t="s">
        <v>161</v>
      </c>
    </row>
    <row r="139" spans="1:66" s="2" customFormat="1" ht="37.9" customHeight="1" x14ac:dyDescent="0.2">
      <c r="A139" s="26"/>
      <c r="B139" s="133"/>
      <c r="C139" s="192" t="s">
        <v>162</v>
      </c>
      <c r="D139" s="192" t="s">
        <v>119</v>
      </c>
      <c r="E139" s="193" t="s">
        <v>163</v>
      </c>
      <c r="F139" s="194" t="s">
        <v>164</v>
      </c>
      <c r="G139" s="195" t="s">
        <v>122</v>
      </c>
      <c r="H139" s="196">
        <v>50</v>
      </c>
      <c r="I139" s="197">
        <v>151</v>
      </c>
      <c r="J139" s="197">
        <f>I139*'Rekapitulace stavby'!$AI$20</f>
        <v>151</v>
      </c>
      <c r="K139" s="197">
        <f t="shared" si="0"/>
        <v>7550</v>
      </c>
      <c r="L139" s="107" t="s">
        <v>123</v>
      </c>
      <c r="M139" s="108"/>
      <c r="N139" s="109" t="s">
        <v>1</v>
      </c>
      <c r="O139" s="110" t="s">
        <v>33</v>
      </c>
      <c r="P139" s="111">
        <v>0</v>
      </c>
      <c r="Q139" s="111">
        <f t="shared" si="1"/>
        <v>0</v>
      </c>
      <c r="R139" s="111">
        <v>0</v>
      </c>
      <c r="S139" s="111">
        <f t="shared" si="2"/>
        <v>0</v>
      </c>
      <c r="T139" s="111">
        <v>0</v>
      </c>
      <c r="U139" s="112">
        <f t="shared" si="3"/>
        <v>0</v>
      </c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S139" s="113" t="s">
        <v>124</v>
      </c>
      <c r="AU139" s="113" t="s">
        <v>119</v>
      </c>
      <c r="AV139" s="113" t="s">
        <v>76</v>
      </c>
      <c r="AZ139" s="15" t="s">
        <v>117</v>
      </c>
      <c r="BF139" s="114">
        <f t="shared" si="4"/>
        <v>7550</v>
      </c>
      <c r="BG139" s="114">
        <f t="shared" si="5"/>
        <v>0</v>
      </c>
      <c r="BH139" s="114">
        <f t="shared" si="6"/>
        <v>0</v>
      </c>
      <c r="BI139" s="114">
        <f t="shared" si="7"/>
        <v>0</v>
      </c>
      <c r="BJ139" s="114">
        <f t="shared" si="8"/>
        <v>0</v>
      </c>
      <c r="BK139" s="15" t="s">
        <v>76</v>
      </c>
      <c r="BL139" s="114">
        <f t="shared" si="9"/>
        <v>7550</v>
      </c>
      <c r="BM139" s="15" t="s">
        <v>125</v>
      </c>
      <c r="BN139" s="113" t="s">
        <v>165</v>
      </c>
    </row>
    <row r="140" spans="1:66" s="2" customFormat="1" ht="37.9" customHeight="1" x14ac:dyDescent="0.2">
      <c r="A140" s="26"/>
      <c r="B140" s="133"/>
      <c r="C140" s="192" t="s">
        <v>166</v>
      </c>
      <c r="D140" s="192" t="s">
        <v>119</v>
      </c>
      <c r="E140" s="193" t="s">
        <v>167</v>
      </c>
      <c r="F140" s="194" t="s">
        <v>168</v>
      </c>
      <c r="G140" s="195" t="s">
        <v>122</v>
      </c>
      <c r="H140" s="196">
        <v>30</v>
      </c>
      <c r="I140" s="197">
        <v>546</v>
      </c>
      <c r="J140" s="197">
        <f>I140*'Rekapitulace stavby'!$AI$20</f>
        <v>546</v>
      </c>
      <c r="K140" s="197">
        <f t="shared" si="0"/>
        <v>16380</v>
      </c>
      <c r="L140" s="107" t="s">
        <v>123</v>
      </c>
      <c r="M140" s="108"/>
      <c r="N140" s="109" t="s">
        <v>1</v>
      </c>
      <c r="O140" s="110" t="s">
        <v>33</v>
      </c>
      <c r="P140" s="111">
        <v>0</v>
      </c>
      <c r="Q140" s="111">
        <f t="shared" si="1"/>
        <v>0</v>
      </c>
      <c r="R140" s="111">
        <v>0</v>
      </c>
      <c r="S140" s="111">
        <f t="shared" si="2"/>
        <v>0</v>
      </c>
      <c r="T140" s="111">
        <v>0</v>
      </c>
      <c r="U140" s="112">
        <f t="shared" si="3"/>
        <v>0</v>
      </c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S140" s="113" t="s">
        <v>124</v>
      </c>
      <c r="AU140" s="113" t="s">
        <v>119</v>
      </c>
      <c r="AV140" s="113" t="s">
        <v>76</v>
      </c>
      <c r="AZ140" s="15" t="s">
        <v>117</v>
      </c>
      <c r="BF140" s="114">
        <f t="shared" si="4"/>
        <v>16380</v>
      </c>
      <c r="BG140" s="114">
        <f t="shared" si="5"/>
        <v>0</v>
      </c>
      <c r="BH140" s="114">
        <f t="shared" si="6"/>
        <v>0</v>
      </c>
      <c r="BI140" s="114">
        <f t="shared" si="7"/>
        <v>0</v>
      </c>
      <c r="BJ140" s="114">
        <f t="shared" si="8"/>
        <v>0</v>
      </c>
      <c r="BK140" s="15" t="s">
        <v>76</v>
      </c>
      <c r="BL140" s="114">
        <f t="shared" si="9"/>
        <v>16380</v>
      </c>
      <c r="BM140" s="15" t="s">
        <v>125</v>
      </c>
      <c r="BN140" s="113" t="s">
        <v>169</v>
      </c>
    </row>
    <row r="141" spans="1:66" s="2" customFormat="1" ht="37.9" customHeight="1" x14ac:dyDescent="0.2">
      <c r="A141" s="26"/>
      <c r="B141" s="133"/>
      <c r="C141" s="192" t="s">
        <v>170</v>
      </c>
      <c r="D141" s="192" t="s">
        <v>119</v>
      </c>
      <c r="E141" s="193" t="s">
        <v>171</v>
      </c>
      <c r="F141" s="194" t="s">
        <v>172</v>
      </c>
      <c r="G141" s="195" t="s">
        <v>122</v>
      </c>
      <c r="H141" s="196">
        <v>30</v>
      </c>
      <c r="I141" s="197">
        <v>509</v>
      </c>
      <c r="J141" s="197">
        <f>I141*'Rekapitulace stavby'!$AI$20</f>
        <v>509</v>
      </c>
      <c r="K141" s="197">
        <f t="shared" si="0"/>
        <v>15270</v>
      </c>
      <c r="L141" s="107" t="s">
        <v>123</v>
      </c>
      <c r="M141" s="108"/>
      <c r="N141" s="109" t="s">
        <v>1</v>
      </c>
      <c r="O141" s="110" t="s">
        <v>33</v>
      </c>
      <c r="P141" s="111">
        <v>0</v>
      </c>
      <c r="Q141" s="111">
        <f t="shared" si="1"/>
        <v>0</v>
      </c>
      <c r="R141" s="111">
        <v>0</v>
      </c>
      <c r="S141" s="111">
        <f t="shared" si="2"/>
        <v>0</v>
      </c>
      <c r="T141" s="111">
        <v>0</v>
      </c>
      <c r="U141" s="112">
        <f t="shared" si="3"/>
        <v>0</v>
      </c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S141" s="113" t="s">
        <v>124</v>
      </c>
      <c r="AU141" s="113" t="s">
        <v>119</v>
      </c>
      <c r="AV141" s="113" t="s">
        <v>76</v>
      </c>
      <c r="AZ141" s="15" t="s">
        <v>117</v>
      </c>
      <c r="BF141" s="114">
        <f t="shared" si="4"/>
        <v>15270</v>
      </c>
      <c r="BG141" s="114">
        <f t="shared" si="5"/>
        <v>0</v>
      </c>
      <c r="BH141" s="114">
        <f t="shared" si="6"/>
        <v>0</v>
      </c>
      <c r="BI141" s="114">
        <f t="shared" si="7"/>
        <v>0</v>
      </c>
      <c r="BJ141" s="114">
        <f t="shared" si="8"/>
        <v>0</v>
      </c>
      <c r="BK141" s="15" t="s">
        <v>76</v>
      </c>
      <c r="BL141" s="114">
        <f t="shared" si="9"/>
        <v>15270</v>
      </c>
      <c r="BM141" s="15" t="s">
        <v>125</v>
      </c>
      <c r="BN141" s="113" t="s">
        <v>173</v>
      </c>
    </row>
    <row r="142" spans="1:66" s="2" customFormat="1" ht="37.9" customHeight="1" x14ac:dyDescent="0.2">
      <c r="A142" s="26"/>
      <c r="B142" s="133"/>
      <c r="C142" s="192" t="s">
        <v>174</v>
      </c>
      <c r="D142" s="192" t="s">
        <v>119</v>
      </c>
      <c r="E142" s="193" t="s">
        <v>175</v>
      </c>
      <c r="F142" s="194" t="s">
        <v>176</v>
      </c>
      <c r="G142" s="195" t="s">
        <v>122</v>
      </c>
      <c r="H142" s="196">
        <v>10</v>
      </c>
      <c r="I142" s="197">
        <v>534</v>
      </c>
      <c r="J142" s="197">
        <f>I142*'Rekapitulace stavby'!$AI$20</f>
        <v>534</v>
      </c>
      <c r="K142" s="197">
        <f t="shared" si="0"/>
        <v>5340</v>
      </c>
      <c r="L142" s="107" t="s">
        <v>123</v>
      </c>
      <c r="M142" s="108"/>
      <c r="N142" s="109" t="s">
        <v>1</v>
      </c>
      <c r="O142" s="110" t="s">
        <v>33</v>
      </c>
      <c r="P142" s="111">
        <v>0</v>
      </c>
      <c r="Q142" s="111">
        <f t="shared" si="1"/>
        <v>0</v>
      </c>
      <c r="R142" s="111">
        <v>0</v>
      </c>
      <c r="S142" s="111">
        <f t="shared" si="2"/>
        <v>0</v>
      </c>
      <c r="T142" s="111">
        <v>0</v>
      </c>
      <c r="U142" s="112">
        <f t="shared" si="3"/>
        <v>0</v>
      </c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S142" s="113" t="s">
        <v>124</v>
      </c>
      <c r="AU142" s="113" t="s">
        <v>119</v>
      </c>
      <c r="AV142" s="113" t="s">
        <v>76</v>
      </c>
      <c r="AZ142" s="15" t="s">
        <v>117</v>
      </c>
      <c r="BF142" s="114">
        <f t="shared" si="4"/>
        <v>5340</v>
      </c>
      <c r="BG142" s="114">
        <f t="shared" si="5"/>
        <v>0</v>
      </c>
      <c r="BH142" s="114">
        <f t="shared" si="6"/>
        <v>0</v>
      </c>
      <c r="BI142" s="114">
        <f t="shared" si="7"/>
        <v>0</v>
      </c>
      <c r="BJ142" s="114">
        <f t="shared" si="8"/>
        <v>0</v>
      </c>
      <c r="BK142" s="15" t="s">
        <v>76</v>
      </c>
      <c r="BL142" s="114">
        <f t="shared" si="9"/>
        <v>5340</v>
      </c>
      <c r="BM142" s="15" t="s">
        <v>125</v>
      </c>
      <c r="BN142" s="113" t="s">
        <v>177</v>
      </c>
    </row>
    <row r="143" spans="1:66" s="2" customFormat="1" ht="37.9" customHeight="1" x14ac:dyDescent="0.2">
      <c r="A143" s="26"/>
      <c r="B143" s="133"/>
      <c r="C143" s="192" t="s">
        <v>178</v>
      </c>
      <c r="D143" s="192" t="s">
        <v>119</v>
      </c>
      <c r="E143" s="193" t="s">
        <v>179</v>
      </c>
      <c r="F143" s="194" t="s">
        <v>180</v>
      </c>
      <c r="G143" s="195" t="s">
        <v>122</v>
      </c>
      <c r="H143" s="196">
        <v>10</v>
      </c>
      <c r="I143" s="197">
        <v>509</v>
      </c>
      <c r="J143" s="197">
        <f>I143*'Rekapitulace stavby'!$AI$20</f>
        <v>509</v>
      </c>
      <c r="K143" s="197">
        <f t="shared" si="0"/>
        <v>5090</v>
      </c>
      <c r="L143" s="107" t="s">
        <v>123</v>
      </c>
      <c r="M143" s="108"/>
      <c r="N143" s="109" t="s">
        <v>1</v>
      </c>
      <c r="O143" s="110" t="s">
        <v>33</v>
      </c>
      <c r="P143" s="111">
        <v>0</v>
      </c>
      <c r="Q143" s="111">
        <f t="shared" si="1"/>
        <v>0</v>
      </c>
      <c r="R143" s="111">
        <v>0</v>
      </c>
      <c r="S143" s="111">
        <f t="shared" si="2"/>
        <v>0</v>
      </c>
      <c r="T143" s="111">
        <v>0</v>
      </c>
      <c r="U143" s="112">
        <f t="shared" si="3"/>
        <v>0</v>
      </c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S143" s="113" t="s">
        <v>124</v>
      </c>
      <c r="AU143" s="113" t="s">
        <v>119</v>
      </c>
      <c r="AV143" s="113" t="s">
        <v>76</v>
      </c>
      <c r="AZ143" s="15" t="s">
        <v>117</v>
      </c>
      <c r="BF143" s="114">
        <f t="shared" si="4"/>
        <v>5090</v>
      </c>
      <c r="BG143" s="114">
        <f t="shared" si="5"/>
        <v>0</v>
      </c>
      <c r="BH143" s="114">
        <f t="shared" si="6"/>
        <v>0</v>
      </c>
      <c r="BI143" s="114">
        <f t="shared" si="7"/>
        <v>0</v>
      </c>
      <c r="BJ143" s="114">
        <f t="shared" si="8"/>
        <v>0</v>
      </c>
      <c r="BK143" s="15" t="s">
        <v>76</v>
      </c>
      <c r="BL143" s="114">
        <f t="shared" si="9"/>
        <v>5090</v>
      </c>
      <c r="BM143" s="15" t="s">
        <v>125</v>
      </c>
      <c r="BN143" s="113" t="s">
        <v>181</v>
      </c>
    </row>
    <row r="144" spans="1:66" s="2" customFormat="1" ht="37.9" customHeight="1" x14ac:dyDescent="0.2">
      <c r="A144" s="26"/>
      <c r="B144" s="133"/>
      <c r="C144" s="192" t="s">
        <v>182</v>
      </c>
      <c r="D144" s="192" t="s">
        <v>119</v>
      </c>
      <c r="E144" s="193" t="s">
        <v>183</v>
      </c>
      <c r="F144" s="194" t="s">
        <v>184</v>
      </c>
      <c r="G144" s="195" t="s">
        <v>122</v>
      </c>
      <c r="H144" s="196">
        <v>10</v>
      </c>
      <c r="I144" s="197">
        <v>579</v>
      </c>
      <c r="J144" s="197">
        <f>I144*'Rekapitulace stavby'!$AI$20</f>
        <v>579</v>
      </c>
      <c r="K144" s="197">
        <f t="shared" si="0"/>
        <v>5790</v>
      </c>
      <c r="L144" s="107" t="s">
        <v>123</v>
      </c>
      <c r="M144" s="108"/>
      <c r="N144" s="109" t="s">
        <v>1</v>
      </c>
      <c r="O144" s="110" t="s">
        <v>33</v>
      </c>
      <c r="P144" s="111">
        <v>0</v>
      </c>
      <c r="Q144" s="111">
        <f t="shared" si="1"/>
        <v>0</v>
      </c>
      <c r="R144" s="111">
        <v>0</v>
      </c>
      <c r="S144" s="111">
        <f t="shared" si="2"/>
        <v>0</v>
      </c>
      <c r="T144" s="111">
        <v>0</v>
      </c>
      <c r="U144" s="112">
        <f t="shared" si="3"/>
        <v>0</v>
      </c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S144" s="113" t="s">
        <v>124</v>
      </c>
      <c r="AU144" s="113" t="s">
        <v>119</v>
      </c>
      <c r="AV144" s="113" t="s">
        <v>76</v>
      </c>
      <c r="AZ144" s="15" t="s">
        <v>117</v>
      </c>
      <c r="BF144" s="114">
        <f t="shared" si="4"/>
        <v>5790</v>
      </c>
      <c r="BG144" s="114">
        <f t="shared" si="5"/>
        <v>0</v>
      </c>
      <c r="BH144" s="114">
        <f t="shared" si="6"/>
        <v>0</v>
      </c>
      <c r="BI144" s="114">
        <f t="shared" si="7"/>
        <v>0</v>
      </c>
      <c r="BJ144" s="114">
        <f t="shared" si="8"/>
        <v>0</v>
      </c>
      <c r="BK144" s="15" t="s">
        <v>76</v>
      </c>
      <c r="BL144" s="114">
        <f t="shared" si="9"/>
        <v>5790</v>
      </c>
      <c r="BM144" s="15" t="s">
        <v>125</v>
      </c>
      <c r="BN144" s="113" t="s">
        <v>185</v>
      </c>
    </row>
    <row r="145" spans="1:66" s="2" customFormat="1" ht="37.9" customHeight="1" x14ac:dyDescent="0.2">
      <c r="A145" s="26"/>
      <c r="B145" s="133"/>
      <c r="C145" s="192" t="s">
        <v>186</v>
      </c>
      <c r="D145" s="192" t="s">
        <v>119</v>
      </c>
      <c r="E145" s="193" t="s">
        <v>187</v>
      </c>
      <c r="F145" s="194" t="s">
        <v>188</v>
      </c>
      <c r="G145" s="195" t="s">
        <v>122</v>
      </c>
      <c r="H145" s="196">
        <v>50</v>
      </c>
      <c r="I145" s="197">
        <v>589</v>
      </c>
      <c r="J145" s="197">
        <f>I145*'Rekapitulace stavby'!$AI$20</f>
        <v>589</v>
      </c>
      <c r="K145" s="197">
        <f t="shared" si="0"/>
        <v>29450</v>
      </c>
      <c r="L145" s="107" t="s">
        <v>123</v>
      </c>
      <c r="M145" s="108"/>
      <c r="N145" s="109" t="s">
        <v>1</v>
      </c>
      <c r="O145" s="110" t="s">
        <v>33</v>
      </c>
      <c r="P145" s="111">
        <v>0</v>
      </c>
      <c r="Q145" s="111">
        <f t="shared" si="1"/>
        <v>0</v>
      </c>
      <c r="R145" s="111">
        <v>0</v>
      </c>
      <c r="S145" s="111">
        <f t="shared" si="2"/>
        <v>0</v>
      </c>
      <c r="T145" s="111">
        <v>0</v>
      </c>
      <c r="U145" s="112">
        <f t="shared" si="3"/>
        <v>0</v>
      </c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S145" s="113" t="s">
        <v>124</v>
      </c>
      <c r="AU145" s="113" t="s">
        <v>119</v>
      </c>
      <c r="AV145" s="113" t="s">
        <v>76</v>
      </c>
      <c r="AZ145" s="15" t="s">
        <v>117</v>
      </c>
      <c r="BF145" s="114">
        <f t="shared" si="4"/>
        <v>29450</v>
      </c>
      <c r="BG145" s="114">
        <f t="shared" si="5"/>
        <v>0</v>
      </c>
      <c r="BH145" s="114">
        <f t="shared" si="6"/>
        <v>0</v>
      </c>
      <c r="BI145" s="114">
        <f t="shared" si="7"/>
        <v>0</v>
      </c>
      <c r="BJ145" s="114">
        <f t="shared" si="8"/>
        <v>0</v>
      </c>
      <c r="BK145" s="15" t="s">
        <v>76</v>
      </c>
      <c r="BL145" s="114">
        <f t="shared" si="9"/>
        <v>29450</v>
      </c>
      <c r="BM145" s="15" t="s">
        <v>125</v>
      </c>
      <c r="BN145" s="113" t="s">
        <v>189</v>
      </c>
    </row>
    <row r="146" spans="1:66" s="2" customFormat="1" ht="37.9" customHeight="1" x14ac:dyDescent="0.2">
      <c r="A146" s="26"/>
      <c r="B146" s="133"/>
      <c r="C146" s="192" t="s">
        <v>190</v>
      </c>
      <c r="D146" s="192" t="s">
        <v>119</v>
      </c>
      <c r="E146" s="193" t="s">
        <v>191</v>
      </c>
      <c r="F146" s="194" t="s">
        <v>192</v>
      </c>
      <c r="G146" s="195" t="s">
        <v>122</v>
      </c>
      <c r="H146" s="196">
        <v>50</v>
      </c>
      <c r="I146" s="197">
        <v>646</v>
      </c>
      <c r="J146" s="197">
        <f>I146*'Rekapitulace stavby'!$AI$20</f>
        <v>646</v>
      </c>
      <c r="K146" s="197">
        <f t="shared" si="0"/>
        <v>32300</v>
      </c>
      <c r="L146" s="107" t="s">
        <v>123</v>
      </c>
      <c r="M146" s="108"/>
      <c r="N146" s="109" t="s">
        <v>1</v>
      </c>
      <c r="O146" s="110" t="s">
        <v>33</v>
      </c>
      <c r="P146" s="111">
        <v>0</v>
      </c>
      <c r="Q146" s="111">
        <f t="shared" si="1"/>
        <v>0</v>
      </c>
      <c r="R146" s="111">
        <v>0</v>
      </c>
      <c r="S146" s="111">
        <f t="shared" si="2"/>
        <v>0</v>
      </c>
      <c r="T146" s="111">
        <v>0</v>
      </c>
      <c r="U146" s="112">
        <f t="shared" si="3"/>
        <v>0</v>
      </c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S146" s="113" t="s">
        <v>124</v>
      </c>
      <c r="AU146" s="113" t="s">
        <v>119</v>
      </c>
      <c r="AV146" s="113" t="s">
        <v>76</v>
      </c>
      <c r="AZ146" s="15" t="s">
        <v>117</v>
      </c>
      <c r="BF146" s="114">
        <f t="shared" si="4"/>
        <v>32300</v>
      </c>
      <c r="BG146" s="114">
        <f t="shared" si="5"/>
        <v>0</v>
      </c>
      <c r="BH146" s="114">
        <f t="shared" si="6"/>
        <v>0</v>
      </c>
      <c r="BI146" s="114">
        <f t="shared" si="7"/>
        <v>0</v>
      </c>
      <c r="BJ146" s="114">
        <f t="shared" si="8"/>
        <v>0</v>
      </c>
      <c r="BK146" s="15" t="s">
        <v>76</v>
      </c>
      <c r="BL146" s="114">
        <f t="shared" si="9"/>
        <v>32300</v>
      </c>
      <c r="BM146" s="15" t="s">
        <v>125</v>
      </c>
      <c r="BN146" s="113" t="s">
        <v>193</v>
      </c>
    </row>
    <row r="147" spans="1:66" s="2" customFormat="1" ht="37.9" customHeight="1" x14ac:dyDescent="0.2">
      <c r="A147" s="26"/>
      <c r="B147" s="133"/>
      <c r="C147" s="192" t="s">
        <v>194</v>
      </c>
      <c r="D147" s="192" t="s">
        <v>119</v>
      </c>
      <c r="E147" s="193" t="s">
        <v>195</v>
      </c>
      <c r="F147" s="194" t="s">
        <v>196</v>
      </c>
      <c r="G147" s="195" t="s">
        <v>122</v>
      </c>
      <c r="H147" s="196">
        <v>30</v>
      </c>
      <c r="I147" s="197">
        <v>726</v>
      </c>
      <c r="J147" s="197">
        <f>I147*'Rekapitulace stavby'!$AI$20</f>
        <v>726</v>
      </c>
      <c r="K147" s="197">
        <f t="shared" si="0"/>
        <v>21780</v>
      </c>
      <c r="L147" s="107" t="s">
        <v>123</v>
      </c>
      <c r="M147" s="108"/>
      <c r="N147" s="109" t="s">
        <v>1</v>
      </c>
      <c r="O147" s="110" t="s">
        <v>33</v>
      </c>
      <c r="P147" s="111">
        <v>0</v>
      </c>
      <c r="Q147" s="111">
        <f t="shared" si="1"/>
        <v>0</v>
      </c>
      <c r="R147" s="111">
        <v>0</v>
      </c>
      <c r="S147" s="111">
        <f t="shared" si="2"/>
        <v>0</v>
      </c>
      <c r="T147" s="111">
        <v>0</v>
      </c>
      <c r="U147" s="112">
        <f t="shared" si="3"/>
        <v>0</v>
      </c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S147" s="113" t="s">
        <v>124</v>
      </c>
      <c r="AU147" s="113" t="s">
        <v>119</v>
      </c>
      <c r="AV147" s="113" t="s">
        <v>76</v>
      </c>
      <c r="AZ147" s="15" t="s">
        <v>117</v>
      </c>
      <c r="BF147" s="114">
        <f t="shared" si="4"/>
        <v>21780</v>
      </c>
      <c r="BG147" s="114">
        <f t="shared" si="5"/>
        <v>0</v>
      </c>
      <c r="BH147" s="114">
        <f t="shared" si="6"/>
        <v>0</v>
      </c>
      <c r="BI147" s="114">
        <f t="shared" si="7"/>
        <v>0</v>
      </c>
      <c r="BJ147" s="114">
        <f t="shared" si="8"/>
        <v>0</v>
      </c>
      <c r="BK147" s="15" t="s">
        <v>76</v>
      </c>
      <c r="BL147" s="114">
        <f t="shared" si="9"/>
        <v>21780</v>
      </c>
      <c r="BM147" s="15" t="s">
        <v>125</v>
      </c>
      <c r="BN147" s="113" t="s">
        <v>197</v>
      </c>
    </row>
    <row r="148" spans="1:66" s="2" customFormat="1" ht="37.9" customHeight="1" x14ac:dyDescent="0.2">
      <c r="A148" s="26"/>
      <c r="B148" s="133"/>
      <c r="C148" s="192" t="s">
        <v>198</v>
      </c>
      <c r="D148" s="192" t="s">
        <v>119</v>
      </c>
      <c r="E148" s="193" t="s">
        <v>199</v>
      </c>
      <c r="F148" s="194" t="s">
        <v>200</v>
      </c>
      <c r="G148" s="195" t="s">
        <v>122</v>
      </c>
      <c r="H148" s="196">
        <v>50</v>
      </c>
      <c r="I148" s="197">
        <v>753</v>
      </c>
      <c r="J148" s="197">
        <f>I148*'Rekapitulace stavby'!$AI$20</f>
        <v>753</v>
      </c>
      <c r="K148" s="197">
        <f t="shared" si="0"/>
        <v>37650</v>
      </c>
      <c r="L148" s="107" t="s">
        <v>123</v>
      </c>
      <c r="M148" s="108"/>
      <c r="N148" s="109" t="s">
        <v>1</v>
      </c>
      <c r="O148" s="110" t="s">
        <v>33</v>
      </c>
      <c r="P148" s="111">
        <v>0</v>
      </c>
      <c r="Q148" s="111">
        <f t="shared" si="1"/>
        <v>0</v>
      </c>
      <c r="R148" s="111">
        <v>0</v>
      </c>
      <c r="S148" s="111">
        <f t="shared" si="2"/>
        <v>0</v>
      </c>
      <c r="T148" s="111">
        <v>0</v>
      </c>
      <c r="U148" s="112">
        <f t="shared" si="3"/>
        <v>0</v>
      </c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S148" s="113" t="s">
        <v>124</v>
      </c>
      <c r="AU148" s="113" t="s">
        <v>119</v>
      </c>
      <c r="AV148" s="113" t="s">
        <v>76</v>
      </c>
      <c r="AZ148" s="15" t="s">
        <v>117</v>
      </c>
      <c r="BF148" s="114">
        <f t="shared" si="4"/>
        <v>37650</v>
      </c>
      <c r="BG148" s="114">
        <f t="shared" si="5"/>
        <v>0</v>
      </c>
      <c r="BH148" s="114">
        <f t="shared" si="6"/>
        <v>0</v>
      </c>
      <c r="BI148" s="114">
        <f t="shared" si="7"/>
        <v>0</v>
      </c>
      <c r="BJ148" s="114">
        <f t="shared" si="8"/>
        <v>0</v>
      </c>
      <c r="BK148" s="15" t="s">
        <v>76</v>
      </c>
      <c r="BL148" s="114">
        <f t="shared" si="9"/>
        <v>37650</v>
      </c>
      <c r="BM148" s="15" t="s">
        <v>125</v>
      </c>
      <c r="BN148" s="113" t="s">
        <v>201</v>
      </c>
    </row>
    <row r="149" spans="1:66" s="2" customFormat="1" ht="37.9" customHeight="1" x14ac:dyDescent="0.2">
      <c r="A149" s="26"/>
      <c r="B149" s="133"/>
      <c r="C149" s="192" t="s">
        <v>202</v>
      </c>
      <c r="D149" s="192" t="s">
        <v>119</v>
      </c>
      <c r="E149" s="193" t="s">
        <v>203</v>
      </c>
      <c r="F149" s="194" t="s">
        <v>204</v>
      </c>
      <c r="G149" s="195" t="s">
        <v>122</v>
      </c>
      <c r="H149" s="196">
        <v>10</v>
      </c>
      <c r="I149" s="197">
        <v>950</v>
      </c>
      <c r="J149" s="197">
        <f>I149*'Rekapitulace stavby'!$AI$20</f>
        <v>950</v>
      </c>
      <c r="K149" s="197">
        <f t="shared" si="0"/>
        <v>9500</v>
      </c>
      <c r="L149" s="107" t="s">
        <v>123</v>
      </c>
      <c r="M149" s="108"/>
      <c r="N149" s="109" t="s">
        <v>1</v>
      </c>
      <c r="O149" s="110" t="s">
        <v>33</v>
      </c>
      <c r="P149" s="111">
        <v>0</v>
      </c>
      <c r="Q149" s="111">
        <f t="shared" si="1"/>
        <v>0</v>
      </c>
      <c r="R149" s="111">
        <v>0</v>
      </c>
      <c r="S149" s="111">
        <f t="shared" si="2"/>
        <v>0</v>
      </c>
      <c r="T149" s="111">
        <v>0</v>
      </c>
      <c r="U149" s="112">
        <f t="shared" si="3"/>
        <v>0</v>
      </c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S149" s="113" t="s">
        <v>124</v>
      </c>
      <c r="AU149" s="113" t="s">
        <v>119</v>
      </c>
      <c r="AV149" s="113" t="s">
        <v>76</v>
      </c>
      <c r="AZ149" s="15" t="s">
        <v>117</v>
      </c>
      <c r="BF149" s="114">
        <f t="shared" si="4"/>
        <v>9500</v>
      </c>
      <c r="BG149" s="114">
        <f t="shared" si="5"/>
        <v>0</v>
      </c>
      <c r="BH149" s="114">
        <f t="shared" si="6"/>
        <v>0</v>
      </c>
      <c r="BI149" s="114">
        <f t="shared" si="7"/>
        <v>0</v>
      </c>
      <c r="BJ149" s="114">
        <f t="shared" si="8"/>
        <v>0</v>
      </c>
      <c r="BK149" s="15" t="s">
        <v>76</v>
      </c>
      <c r="BL149" s="114">
        <f t="shared" si="9"/>
        <v>9500</v>
      </c>
      <c r="BM149" s="15" t="s">
        <v>125</v>
      </c>
      <c r="BN149" s="113" t="s">
        <v>205</v>
      </c>
    </row>
    <row r="150" spans="1:66" s="2" customFormat="1" ht="37.9" customHeight="1" x14ac:dyDescent="0.2">
      <c r="A150" s="26"/>
      <c r="B150" s="133"/>
      <c r="C150" s="192" t="s">
        <v>206</v>
      </c>
      <c r="D150" s="192" t="s">
        <v>119</v>
      </c>
      <c r="E150" s="193" t="s">
        <v>207</v>
      </c>
      <c r="F150" s="194" t="s">
        <v>208</v>
      </c>
      <c r="G150" s="195" t="s">
        <v>122</v>
      </c>
      <c r="H150" s="196">
        <v>10</v>
      </c>
      <c r="I150" s="197">
        <v>1150</v>
      </c>
      <c r="J150" s="197">
        <f>I150*'Rekapitulace stavby'!$AI$20</f>
        <v>1150</v>
      </c>
      <c r="K150" s="197">
        <f t="shared" si="0"/>
        <v>11500</v>
      </c>
      <c r="L150" s="107" t="s">
        <v>123</v>
      </c>
      <c r="M150" s="108"/>
      <c r="N150" s="109" t="s">
        <v>1</v>
      </c>
      <c r="O150" s="110" t="s">
        <v>33</v>
      </c>
      <c r="P150" s="111">
        <v>0</v>
      </c>
      <c r="Q150" s="111">
        <f t="shared" si="1"/>
        <v>0</v>
      </c>
      <c r="R150" s="111">
        <v>0</v>
      </c>
      <c r="S150" s="111">
        <f t="shared" si="2"/>
        <v>0</v>
      </c>
      <c r="T150" s="111">
        <v>0</v>
      </c>
      <c r="U150" s="112">
        <f t="shared" si="3"/>
        <v>0</v>
      </c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S150" s="113" t="s">
        <v>124</v>
      </c>
      <c r="AU150" s="113" t="s">
        <v>119</v>
      </c>
      <c r="AV150" s="113" t="s">
        <v>76</v>
      </c>
      <c r="AZ150" s="15" t="s">
        <v>117</v>
      </c>
      <c r="BF150" s="114">
        <f t="shared" si="4"/>
        <v>11500</v>
      </c>
      <c r="BG150" s="114">
        <f t="shared" si="5"/>
        <v>0</v>
      </c>
      <c r="BH150" s="114">
        <f t="shared" si="6"/>
        <v>0</v>
      </c>
      <c r="BI150" s="114">
        <f t="shared" si="7"/>
        <v>0</v>
      </c>
      <c r="BJ150" s="114">
        <f t="shared" si="8"/>
        <v>0</v>
      </c>
      <c r="BK150" s="15" t="s">
        <v>76</v>
      </c>
      <c r="BL150" s="114">
        <f t="shared" si="9"/>
        <v>11500</v>
      </c>
      <c r="BM150" s="15" t="s">
        <v>125</v>
      </c>
      <c r="BN150" s="113" t="s">
        <v>209</v>
      </c>
    </row>
    <row r="151" spans="1:66" s="2" customFormat="1" ht="37.9" customHeight="1" x14ac:dyDescent="0.2">
      <c r="A151" s="26"/>
      <c r="B151" s="133"/>
      <c r="C151" s="192" t="s">
        <v>210</v>
      </c>
      <c r="D151" s="192" t="s">
        <v>119</v>
      </c>
      <c r="E151" s="193" t="s">
        <v>211</v>
      </c>
      <c r="F151" s="194" t="s">
        <v>212</v>
      </c>
      <c r="G151" s="195" t="s">
        <v>122</v>
      </c>
      <c r="H151" s="196">
        <v>5</v>
      </c>
      <c r="I151" s="197">
        <v>2070</v>
      </c>
      <c r="J151" s="197">
        <f>I151*'Rekapitulace stavby'!$AI$20</f>
        <v>2070</v>
      </c>
      <c r="K151" s="197">
        <f t="shared" si="0"/>
        <v>10350</v>
      </c>
      <c r="L151" s="107" t="s">
        <v>123</v>
      </c>
      <c r="M151" s="108"/>
      <c r="N151" s="109" t="s">
        <v>1</v>
      </c>
      <c r="O151" s="110" t="s">
        <v>33</v>
      </c>
      <c r="P151" s="111">
        <v>0</v>
      </c>
      <c r="Q151" s="111">
        <f t="shared" si="1"/>
        <v>0</v>
      </c>
      <c r="R151" s="111">
        <v>0</v>
      </c>
      <c r="S151" s="111">
        <f t="shared" si="2"/>
        <v>0</v>
      </c>
      <c r="T151" s="111">
        <v>0</v>
      </c>
      <c r="U151" s="112">
        <f t="shared" si="3"/>
        <v>0</v>
      </c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S151" s="113" t="s">
        <v>124</v>
      </c>
      <c r="AU151" s="113" t="s">
        <v>119</v>
      </c>
      <c r="AV151" s="113" t="s">
        <v>76</v>
      </c>
      <c r="AZ151" s="15" t="s">
        <v>117</v>
      </c>
      <c r="BF151" s="114">
        <f t="shared" si="4"/>
        <v>10350</v>
      </c>
      <c r="BG151" s="114">
        <f t="shared" si="5"/>
        <v>0</v>
      </c>
      <c r="BH151" s="114">
        <f t="shared" si="6"/>
        <v>0</v>
      </c>
      <c r="BI151" s="114">
        <f t="shared" si="7"/>
        <v>0</v>
      </c>
      <c r="BJ151" s="114">
        <f t="shared" si="8"/>
        <v>0</v>
      </c>
      <c r="BK151" s="15" t="s">
        <v>76</v>
      </c>
      <c r="BL151" s="114">
        <f t="shared" si="9"/>
        <v>10350</v>
      </c>
      <c r="BM151" s="15" t="s">
        <v>125</v>
      </c>
      <c r="BN151" s="113" t="s">
        <v>213</v>
      </c>
    </row>
    <row r="152" spans="1:66" s="2" customFormat="1" ht="37.9" customHeight="1" x14ac:dyDescent="0.2">
      <c r="A152" s="26"/>
      <c r="B152" s="133"/>
      <c r="C152" s="192" t="s">
        <v>214</v>
      </c>
      <c r="D152" s="192" t="s">
        <v>119</v>
      </c>
      <c r="E152" s="193" t="s">
        <v>215</v>
      </c>
      <c r="F152" s="194" t="s">
        <v>216</v>
      </c>
      <c r="G152" s="195" t="s">
        <v>122</v>
      </c>
      <c r="H152" s="196">
        <v>10</v>
      </c>
      <c r="I152" s="197">
        <v>806</v>
      </c>
      <c r="J152" s="197">
        <f>I152*'Rekapitulace stavby'!$AI$20</f>
        <v>806</v>
      </c>
      <c r="K152" s="197">
        <f t="shared" si="0"/>
        <v>8060</v>
      </c>
      <c r="L152" s="107" t="s">
        <v>123</v>
      </c>
      <c r="M152" s="108"/>
      <c r="N152" s="109" t="s">
        <v>1</v>
      </c>
      <c r="O152" s="110" t="s">
        <v>33</v>
      </c>
      <c r="P152" s="111">
        <v>0</v>
      </c>
      <c r="Q152" s="111">
        <f t="shared" si="1"/>
        <v>0</v>
      </c>
      <c r="R152" s="111">
        <v>0</v>
      </c>
      <c r="S152" s="111">
        <f t="shared" si="2"/>
        <v>0</v>
      </c>
      <c r="T152" s="111">
        <v>0</v>
      </c>
      <c r="U152" s="112">
        <f t="shared" si="3"/>
        <v>0</v>
      </c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S152" s="113" t="s">
        <v>124</v>
      </c>
      <c r="AU152" s="113" t="s">
        <v>119</v>
      </c>
      <c r="AV152" s="113" t="s">
        <v>76</v>
      </c>
      <c r="AZ152" s="15" t="s">
        <v>117</v>
      </c>
      <c r="BF152" s="114">
        <f t="shared" si="4"/>
        <v>8060</v>
      </c>
      <c r="BG152" s="114">
        <f t="shared" si="5"/>
        <v>0</v>
      </c>
      <c r="BH152" s="114">
        <f t="shared" si="6"/>
        <v>0</v>
      </c>
      <c r="BI152" s="114">
        <f t="shared" si="7"/>
        <v>0</v>
      </c>
      <c r="BJ152" s="114">
        <f t="shared" si="8"/>
        <v>0</v>
      </c>
      <c r="BK152" s="15" t="s">
        <v>76</v>
      </c>
      <c r="BL152" s="114">
        <f t="shared" si="9"/>
        <v>8060</v>
      </c>
      <c r="BM152" s="15" t="s">
        <v>125</v>
      </c>
      <c r="BN152" s="113" t="s">
        <v>217</v>
      </c>
    </row>
    <row r="153" spans="1:66" s="2" customFormat="1" ht="37.9" customHeight="1" x14ac:dyDescent="0.2">
      <c r="A153" s="26"/>
      <c r="B153" s="133"/>
      <c r="C153" s="192" t="s">
        <v>218</v>
      </c>
      <c r="D153" s="192" t="s">
        <v>119</v>
      </c>
      <c r="E153" s="193" t="s">
        <v>219</v>
      </c>
      <c r="F153" s="194" t="s">
        <v>220</v>
      </c>
      <c r="G153" s="195" t="s">
        <v>122</v>
      </c>
      <c r="H153" s="196">
        <v>10</v>
      </c>
      <c r="I153" s="197">
        <v>904</v>
      </c>
      <c r="J153" s="197">
        <f>I153*'Rekapitulace stavby'!$AI$20</f>
        <v>904</v>
      </c>
      <c r="K153" s="197">
        <f t="shared" si="0"/>
        <v>9040</v>
      </c>
      <c r="L153" s="107" t="s">
        <v>123</v>
      </c>
      <c r="M153" s="108"/>
      <c r="N153" s="109" t="s">
        <v>1</v>
      </c>
      <c r="O153" s="110" t="s">
        <v>33</v>
      </c>
      <c r="P153" s="111">
        <v>0</v>
      </c>
      <c r="Q153" s="111">
        <f t="shared" si="1"/>
        <v>0</v>
      </c>
      <c r="R153" s="111">
        <v>0</v>
      </c>
      <c r="S153" s="111">
        <f t="shared" si="2"/>
        <v>0</v>
      </c>
      <c r="T153" s="111">
        <v>0</v>
      </c>
      <c r="U153" s="112">
        <f t="shared" si="3"/>
        <v>0</v>
      </c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S153" s="113" t="s">
        <v>124</v>
      </c>
      <c r="AU153" s="113" t="s">
        <v>119</v>
      </c>
      <c r="AV153" s="113" t="s">
        <v>76</v>
      </c>
      <c r="AZ153" s="15" t="s">
        <v>117</v>
      </c>
      <c r="BF153" s="114">
        <f t="shared" si="4"/>
        <v>9040</v>
      </c>
      <c r="BG153" s="114">
        <f t="shared" si="5"/>
        <v>0</v>
      </c>
      <c r="BH153" s="114">
        <f t="shared" si="6"/>
        <v>0</v>
      </c>
      <c r="BI153" s="114">
        <f t="shared" si="7"/>
        <v>0</v>
      </c>
      <c r="BJ153" s="114">
        <f t="shared" si="8"/>
        <v>0</v>
      </c>
      <c r="BK153" s="15" t="s">
        <v>76</v>
      </c>
      <c r="BL153" s="114">
        <f t="shared" si="9"/>
        <v>9040</v>
      </c>
      <c r="BM153" s="15" t="s">
        <v>125</v>
      </c>
      <c r="BN153" s="113" t="s">
        <v>221</v>
      </c>
    </row>
    <row r="154" spans="1:66" s="2" customFormat="1" ht="37.9" customHeight="1" x14ac:dyDescent="0.2">
      <c r="A154" s="26"/>
      <c r="B154" s="133"/>
      <c r="C154" s="192" t="s">
        <v>222</v>
      </c>
      <c r="D154" s="192" t="s">
        <v>119</v>
      </c>
      <c r="E154" s="193" t="s">
        <v>223</v>
      </c>
      <c r="F154" s="194" t="s">
        <v>224</v>
      </c>
      <c r="G154" s="195" t="s">
        <v>122</v>
      </c>
      <c r="H154" s="196">
        <v>10</v>
      </c>
      <c r="I154" s="197">
        <v>945</v>
      </c>
      <c r="J154" s="197">
        <f>I154*'Rekapitulace stavby'!$AI$20</f>
        <v>945</v>
      </c>
      <c r="K154" s="197">
        <f t="shared" si="0"/>
        <v>9450</v>
      </c>
      <c r="L154" s="107" t="s">
        <v>123</v>
      </c>
      <c r="M154" s="108"/>
      <c r="N154" s="109" t="s">
        <v>1</v>
      </c>
      <c r="O154" s="110" t="s">
        <v>33</v>
      </c>
      <c r="P154" s="111">
        <v>0</v>
      </c>
      <c r="Q154" s="111">
        <f t="shared" si="1"/>
        <v>0</v>
      </c>
      <c r="R154" s="111">
        <v>0</v>
      </c>
      <c r="S154" s="111">
        <f t="shared" si="2"/>
        <v>0</v>
      </c>
      <c r="T154" s="111">
        <v>0</v>
      </c>
      <c r="U154" s="112">
        <f t="shared" si="3"/>
        <v>0</v>
      </c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S154" s="113" t="s">
        <v>124</v>
      </c>
      <c r="AU154" s="113" t="s">
        <v>119</v>
      </c>
      <c r="AV154" s="113" t="s">
        <v>76</v>
      </c>
      <c r="AZ154" s="15" t="s">
        <v>117</v>
      </c>
      <c r="BF154" s="114">
        <f t="shared" si="4"/>
        <v>9450</v>
      </c>
      <c r="BG154" s="114">
        <f t="shared" si="5"/>
        <v>0</v>
      </c>
      <c r="BH154" s="114">
        <f t="shared" si="6"/>
        <v>0</v>
      </c>
      <c r="BI154" s="114">
        <f t="shared" si="7"/>
        <v>0</v>
      </c>
      <c r="BJ154" s="114">
        <f t="shared" si="8"/>
        <v>0</v>
      </c>
      <c r="BK154" s="15" t="s">
        <v>76</v>
      </c>
      <c r="BL154" s="114">
        <f t="shared" si="9"/>
        <v>9450</v>
      </c>
      <c r="BM154" s="15" t="s">
        <v>125</v>
      </c>
      <c r="BN154" s="113" t="s">
        <v>225</v>
      </c>
    </row>
    <row r="155" spans="1:66" s="2" customFormat="1" ht="37.9" customHeight="1" x14ac:dyDescent="0.2">
      <c r="A155" s="26"/>
      <c r="B155" s="133"/>
      <c r="C155" s="192" t="s">
        <v>226</v>
      </c>
      <c r="D155" s="192" t="s">
        <v>119</v>
      </c>
      <c r="E155" s="193" t="s">
        <v>227</v>
      </c>
      <c r="F155" s="194" t="s">
        <v>228</v>
      </c>
      <c r="G155" s="195" t="s">
        <v>122</v>
      </c>
      <c r="H155" s="196">
        <v>10</v>
      </c>
      <c r="I155" s="197">
        <v>1040</v>
      </c>
      <c r="J155" s="197">
        <f>I155*'Rekapitulace stavby'!$AI$20</f>
        <v>1040</v>
      </c>
      <c r="K155" s="197">
        <f t="shared" si="0"/>
        <v>10400</v>
      </c>
      <c r="L155" s="107" t="s">
        <v>123</v>
      </c>
      <c r="M155" s="108"/>
      <c r="N155" s="109" t="s">
        <v>1</v>
      </c>
      <c r="O155" s="110" t="s">
        <v>33</v>
      </c>
      <c r="P155" s="111">
        <v>0</v>
      </c>
      <c r="Q155" s="111">
        <f t="shared" si="1"/>
        <v>0</v>
      </c>
      <c r="R155" s="111">
        <v>0</v>
      </c>
      <c r="S155" s="111">
        <f t="shared" si="2"/>
        <v>0</v>
      </c>
      <c r="T155" s="111">
        <v>0</v>
      </c>
      <c r="U155" s="112">
        <f t="shared" si="3"/>
        <v>0</v>
      </c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S155" s="113" t="s">
        <v>124</v>
      </c>
      <c r="AU155" s="113" t="s">
        <v>119</v>
      </c>
      <c r="AV155" s="113" t="s">
        <v>76</v>
      </c>
      <c r="AZ155" s="15" t="s">
        <v>117</v>
      </c>
      <c r="BF155" s="114">
        <f t="shared" si="4"/>
        <v>10400</v>
      </c>
      <c r="BG155" s="114">
        <f t="shared" si="5"/>
        <v>0</v>
      </c>
      <c r="BH155" s="114">
        <f t="shared" si="6"/>
        <v>0</v>
      </c>
      <c r="BI155" s="114">
        <f t="shared" si="7"/>
        <v>0</v>
      </c>
      <c r="BJ155" s="114">
        <f t="shared" si="8"/>
        <v>0</v>
      </c>
      <c r="BK155" s="15" t="s">
        <v>76</v>
      </c>
      <c r="BL155" s="114">
        <f t="shared" si="9"/>
        <v>10400</v>
      </c>
      <c r="BM155" s="15" t="s">
        <v>125</v>
      </c>
      <c r="BN155" s="113" t="s">
        <v>229</v>
      </c>
    </row>
    <row r="156" spans="1:66" s="2" customFormat="1" ht="37.9" customHeight="1" x14ac:dyDescent="0.2">
      <c r="A156" s="26"/>
      <c r="B156" s="133"/>
      <c r="C156" s="192" t="s">
        <v>230</v>
      </c>
      <c r="D156" s="192" t="s">
        <v>119</v>
      </c>
      <c r="E156" s="193" t="s">
        <v>231</v>
      </c>
      <c r="F156" s="194" t="s">
        <v>232</v>
      </c>
      <c r="G156" s="195" t="s">
        <v>122</v>
      </c>
      <c r="H156" s="196">
        <v>5</v>
      </c>
      <c r="I156" s="197">
        <v>1290</v>
      </c>
      <c r="J156" s="197">
        <f>I156*'Rekapitulace stavby'!$AI$20</f>
        <v>1290</v>
      </c>
      <c r="K156" s="197">
        <f t="shared" si="0"/>
        <v>6450</v>
      </c>
      <c r="L156" s="107" t="s">
        <v>123</v>
      </c>
      <c r="M156" s="108"/>
      <c r="N156" s="109" t="s">
        <v>1</v>
      </c>
      <c r="O156" s="110" t="s">
        <v>33</v>
      </c>
      <c r="P156" s="111">
        <v>0</v>
      </c>
      <c r="Q156" s="111">
        <f t="shared" si="1"/>
        <v>0</v>
      </c>
      <c r="R156" s="111">
        <v>0</v>
      </c>
      <c r="S156" s="111">
        <f t="shared" si="2"/>
        <v>0</v>
      </c>
      <c r="T156" s="111">
        <v>0</v>
      </c>
      <c r="U156" s="112">
        <f t="shared" si="3"/>
        <v>0</v>
      </c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S156" s="113" t="s">
        <v>124</v>
      </c>
      <c r="AU156" s="113" t="s">
        <v>119</v>
      </c>
      <c r="AV156" s="113" t="s">
        <v>76</v>
      </c>
      <c r="AZ156" s="15" t="s">
        <v>117</v>
      </c>
      <c r="BF156" s="114">
        <f t="shared" si="4"/>
        <v>6450</v>
      </c>
      <c r="BG156" s="114">
        <f t="shared" si="5"/>
        <v>0</v>
      </c>
      <c r="BH156" s="114">
        <f t="shared" si="6"/>
        <v>0</v>
      </c>
      <c r="BI156" s="114">
        <f t="shared" si="7"/>
        <v>0</v>
      </c>
      <c r="BJ156" s="114">
        <f t="shared" si="8"/>
        <v>0</v>
      </c>
      <c r="BK156" s="15" t="s">
        <v>76</v>
      </c>
      <c r="BL156" s="114">
        <f t="shared" si="9"/>
        <v>6450</v>
      </c>
      <c r="BM156" s="15" t="s">
        <v>125</v>
      </c>
      <c r="BN156" s="113" t="s">
        <v>233</v>
      </c>
    </row>
    <row r="157" spans="1:66" s="2" customFormat="1" ht="37.9" customHeight="1" x14ac:dyDescent="0.2">
      <c r="A157" s="26"/>
      <c r="B157" s="133"/>
      <c r="C157" s="192" t="s">
        <v>234</v>
      </c>
      <c r="D157" s="192" t="s">
        <v>119</v>
      </c>
      <c r="E157" s="193" t="s">
        <v>235</v>
      </c>
      <c r="F157" s="194" t="s">
        <v>236</v>
      </c>
      <c r="G157" s="195" t="s">
        <v>122</v>
      </c>
      <c r="H157" s="196">
        <v>5</v>
      </c>
      <c r="I157" s="197">
        <v>2480</v>
      </c>
      <c r="J157" s="197">
        <f>I157*'Rekapitulace stavby'!$AI$20</f>
        <v>2480</v>
      </c>
      <c r="K157" s="197">
        <f t="shared" si="0"/>
        <v>12400</v>
      </c>
      <c r="L157" s="107" t="s">
        <v>123</v>
      </c>
      <c r="M157" s="108"/>
      <c r="N157" s="109" t="s">
        <v>1</v>
      </c>
      <c r="O157" s="110" t="s">
        <v>33</v>
      </c>
      <c r="P157" s="111">
        <v>0</v>
      </c>
      <c r="Q157" s="111">
        <f t="shared" si="1"/>
        <v>0</v>
      </c>
      <c r="R157" s="111">
        <v>0</v>
      </c>
      <c r="S157" s="111">
        <f t="shared" si="2"/>
        <v>0</v>
      </c>
      <c r="T157" s="111">
        <v>0</v>
      </c>
      <c r="U157" s="112">
        <f t="shared" si="3"/>
        <v>0</v>
      </c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S157" s="113" t="s">
        <v>237</v>
      </c>
      <c r="AU157" s="113" t="s">
        <v>119</v>
      </c>
      <c r="AV157" s="113" t="s">
        <v>76</v>
      </c>
      <c r="AZ157" s="15" t="s">
        <v>117</v>
      </c>
      <c r="BF157" s="114">
        <f t="shared" si="4"/>
        <v>12400</v>
      </c>
      <c r="BG157" s="114">
        <f t="shared" si="5"/>
        <v>0</v>
      </c>
      <c r="BH157" s="114">
        <f t="shared" si="6"/>
        <v>0</v>
      </c>
      <c r="BI157" s="114">
        <f t="shared" si="7"/>
        <v>0</v>
      </c>
      <c r="BJ157" s="114">
        <f t="shared" si="8"/>
        <v>0</v>
      </c>
      <c r="BK157" s="15" t="s">
        <v>76</v>
      </c>
      <c r="BL157" s="114">
        <f t="shared" si="9"/>
        <v>12400</v>
      </c>
      <c r="BM157" s="15" t="s">
        <v>238</v>
      </c>
      <c r="BN157" s="113" t="s">
        <v>239</v>
      </c>
    </row>
    <row r="158" spans="1:66" s="2" customFormat="1" ht="37.9" customHeight="1" x14ac:dyDescent="0.2">
      <c r="A158" s="26"/>
      <c r="B158" s="133"/>
      <c r="C158" s="192" t="s">
        <v>240</v>
      </c>
      <c r="D158" s="192" t="s">
        <v>119</v>
      </c>
      <c r="E158" s="193" t="s">
        <v>241</v>
      </c>
      <c r="F158" s="194" t="s">
        <v>242</v>
      </c>
      <c r="G158" s="195" t="s">
        <v>122</v>
      </c>
      <c r="H158" s="196">
        <v>5</v>
      </c>
      <c r="I158" s="197">
        <v>1280</v>
      </c>
      <c r="J158" s="197">
        <f>I158*'Rekapitulace stavby'!$AI$20</f>
        <v>1280</v>
      </c>
      <c r="K158" s="197">
        <f t="shared" si="0"/>
        <v>6400</v>
      </c>
      <c r="L158" s="107" t="s">
        <v>123</v>
      </c>
      <c r="M158" s="108"/>
      <c r="N158" s="109" t="s">
        <v>1</v>
      </c>
      <c r="O158" s="110" t="s">
        <v>33</v>
      </c>
      <c r="P158" s="111">
        <v>0</v>
      </c>
      <c r="Q158" s="111">
        <f t="shared" si="1"/>
        <v>0</v>
      </c>
      <c r="R158" s="111">
        <v>0</v>
      </c>
      <c r="S158" s="111">
        <f t="shared" si="2"/>
        <v>0</v>
      </c>
      <c r="T158" s="111">
        <v>0</v>
      </c>
      <c r="U158" s="112">
        <f t="shared" si="3"/>
        <v>0</v>
      </c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S158" s="113" t="s">
        <v>124</v>
      </c>
      <c r="AU158" s="113" t="s">
        <v>119</v>
      </c>
      <c r="AV158" s="113" t="s">
        <v>76</v>
      </c>
      <c r="AZ158" s="15" t="s">
        <v>117</v>
      </c>
      <c r="BF158" s="114">
        <f t="shared" si="4"/>
        <v>6400</v>
      </c>
      <c r="BG158" s="114">
        <f t="shared" si="5"/>
        <v>0</v>
      </c>
      <c r="BH158" s="114">
        <f t="shared" si="6"/>
        <v>0</v>
      </c>
      <c r="BI158" s="114">
        <f t="shared" si="7"/>
        <v>0</v>
      </c>
      <c r="BJ158" s="114">
        <f t="shared" si="8"/>
        <v>0</v>
      </c>
      <c r="BK158" s="15" t="s">
        <v>76</v>
      </c>
      <c r="BL158" s="114">
        <f t="shared" si="9"/>
        <v>6400</v>
      </c>
      <c r="BM158" s="15" t="s">
        <v>125</v>
      </c>
      <c r="BN158" s="113" t="s">
        <v>243</v>
      </c>
    </row>
    <row r="159" spans="1:66" s="2" customFormat="1" ht="37.9" customHeight="1" x14ac:dyDescent="0.2">
      <c r="A159" s="26"/>
      <c r="B159" s="133"/>
      <c r="C159" s="192" t="s">
        <v>244</v>
      </c>
      <c r="D159" s="192" t="s">
        <v>119</v>
      </c>
      <c r="E159" s="193" t="s">
        <v>245</v>
      </c>
      <c r="F159" s="194" t="s">
        <v>246</v>
      </c>
      <c r="G159" s="195" t="s">
        <v>122</v>
      </c>
      <c r="H159" s="196">
        <v>2</v>
      </c>
      <c r="I159" s="197">
        <v>295</v>
      </c>
      <c r="J159" s="197">
        <f>I159*'Rekapitulace stavby'!$AI$20</f>
        <v>295</v>
      </c>
      <c r="K159" s="197">
        <f t="shared" si="0"/>
        <v>590</v>
      </c>
      <c r="L159" s="107" t="s">
        <v>123</v>
      </c>
      <c r="M159" s="108"/>
      <c r="N159" s="109" t="s">
        <v>1</v>
      </c>
      <c r="O159" s="110" t="s">
        <v>33</v>
      </c>
      <c r="P159" s="111">
        <v>0</v>
      </c>
      <c r="Q159" s="111">
        <f t="shared" si="1"/>
        <v>0</v>
      </c>
      <c r="R159" s="111">
        <v>0</v>
      </c>
      <c r="S159" s="111">
        <f t="shared" si="2"/>
        <v>0</v>
      </c>
      <c r="T159" s="111">
        <v>0</v>
      </c>
      <c r="U159" s="112">
        <f t="shared" si="3"/>
        <v>0</v>
      </c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S159" s="113" t="s">
        <v>247</v>
      </c>
      <c r="AU159" s="113" t="s">
        <v>119</v>
      </c>
      <c r="AV159" s="113" t="s">
        <v>76</v>
      </c>
      <c r="AZ159" s="15" t="s">
        <v>117</v>
      </c>
      <c r="BF159" s="114">
        <f t="shared" si="4"/>
        <v>590</v>
      </c>
      <c r="BG159" s="114">
        <f t="shared" si="5"/>
        <v>0</v>
      </c>
      <c r="BH159" s="114">
        <f t="shared" si="6"/>
        <v>0</v>
      </c>
      <c r="BI159" s="114">
        <f t="shared" si="7"/>
        <v>0</v>
      </c>
      <c r="BJ159" s="114">
        <f t="shared" si="8"/>
        <v>0</v>
      </c>
      <c r="BK159" s="15" t="s">
        <v>76</v>
      </c>
      <c r="BL159" s="114">
        <f t="shared" si="9"/>
        <v>590</v>
      </c>
      <c r="BM159" s="15" t="s">
        <v>247</v>
      </c>
      <c r="BN159" s="113" t="s">
        <v>248</v>
      </c>
    </row>
    <row r="160" spans="1:66" s="2" customFormat="1" ht="37.9" customHeight="1" x14ac:dyDescent="0.2">
      <c r="A160" s="26"/>
      <c r="B160" s="133"/>
      <c r="C160" s="192" t="s">
        <v>249</v>
      </c>
      <c r="D160" s="192" t="s">
        <v>119</v>
      </c>
      <c r="E160" s="193" t="s">
        <v>250</v>
      </c>
      <c r="F160" s="194" t="s">
        <v>251</v>
      </c>
      <c r="G160" s="195" t="s">
        <v>122</v>
      </c>
      <c r="H160" s="196">
        <v>3</v>
      </c>
      <c r="I160" s="197">
        <v>533</v>
      </c>
      <c r="J160" s="197">
        <f>I160*'Rekapitulace stavby'!$AI$20</f>
        <v>533</v>
      </c>
      <c r="K160" s="197">
        <f t="shared" si="0"/>
        <v>1599</v>
      </c>
      <c r="L160" s="107" t="s">
        <v>123</v>
      </c>
      <c r="M160" s="108"/>
      <c r="N160" s="109" t="s">
        <v>1</v>
      </c>
      <c r="O160" s="110" t="s">
        <v>33</v>
      </c>
      <c r="P160" s="111">
        <v>0</v>
      </c>
      <c r="Q160" s="111">
        <f t="shared" si="1"/>
        <v>0</v>
      </c>
      <c r="R160" s="111">
        <v>0</v>
      </c>
      <c r="S160" s="111">
        <f t="shared" si="2"/>
        <v>0</v>
      </c>
      <c r="T160" s="111">
        <v>0</v>
      </c>
      <c r="U160" s="112">
        <f t="shared" si="3"/>
        <v>0</v>
      </c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S160" s="113" t="s">
        <v>247</v>
      </c>
      <c r="AU160" s="113" t="s">
        <v>119</v>
      </c>
      <c r="AV160" s="113" t="s">
        <v>76</v>
      </c>
      <c r="AZ160" s="15" t="s">
        <v>117</v>
      </c>
      <c r="BF160" s="114">
        <f t="shared" si="4"/>
        <v>1599</v>
      </c>
      <c r="BG160" s="114">
        <f t="shared" si="5"/>
        <v>0</v>
      </c>
      <c r="BH160" s="114">
        <f t="shared" si="6"/>
        <v>0</v>
      </c>
      <c r="BI160" s="114">
        <f t="shared" si="7"/>
        <v>0</v>
      </c>
      <c r="BJ160" s="114">
        <f t="shared" si="8"/>
        <v>0</v>
      </c>
      <c r="BK160" s="15" t="s">
        <v>76</v>
      </c>
      <c r="BL160" s="114">
        <f t="shared" si="9"/>
        <v>1599</v>
      </c>
      <c r="BM160" s="15" t="s">
        <v>247</v>
      </c>
      <c r="BN160" s="113" t="s">
        <v>252</v>
      </c>
    </row>
    <row r="161" spans="1:66" s="2" customFormat="1" ht="37.9" customHeight="1" x14ac:dyDescent="0.2">
      <c r="A161" s="26"/>
      <c r="B161" s="133"/>
      <c r="C161" s="192" t="s">
        <v>253</v>
      </c>
      <c r="D161" s="192" t="s">
        <v>119</v>
      </c>
      <c r="E161" s="193" t="s">
        <v>254</v>
      </c>
      <c r="F161" s="194" t="s">
        <v>255</v>
      </c>
      <c r="G161" s="195" t="s">
        <v>122</v>
      </c>
      <c r="H161" s="196">
        <v>30</v>
      </c>
      <c r="I161" s="197">
        <v>98</v>
      </c>
      <c r="J161" s="197">
        <f>I161*'Rekapitulace stavby'!$AI$20</f>
        <v>98</v>
      </c>
      <c r="K161" s="197">
        <f t="shared" ref="K161:K192" si="10">ROUND(J161*H161,2)</f>
        <v>2940</v>
      </c>
      <c r="L161" s="107" t="s">
        <v>123</v>
      </c>
      <c r="M161" s="108"/>
      <c r="N161" s="109" t="s">
        <v>1</v>
      </c>
      <c r="O161" s="110" t="s">
        <v>33</v>
      </c>
      <c r="P161" s="111">
        <v>0</v>
      </c>
      <c r="Q161" s="111">
        <f t="shared" ref="Q161:Q192" si="11">P161*H161</f>
        <v>0</v>
      </c>
      <c r="R161" s="111">
        <v>0</v>
      </c>
      <c r="S161" s="111">
        <f t="shared" ref="S161:S192" si="12">R161*H161</f>
        <v>0</v>
      </c>
      <c r="T161" s="111">
        <v>0</v>
      </c>
      <c r="U161" s="112">
        <f t="shared" ref="U161:U192" si="13">T161*H161</f>
        <v>0</v>
      </c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S161" s="113" t="s">
        <v>247</v>
      </c>
      <c r="AU161" s="113" t="s">
        <v>119</v>
      </c>
      <c r="AV161" s="113" t="s">
        <v>76</v>
      </c>
      <c r="AZ161" s="15" t="s">
        <v>117</v>
      </c>
      <c r="BF161" s="114">
        <f t="shared" ref="BF161:BF192" si="14">IF(O161="základní",K161,0)</f>
        <v>2940</v>
      </c>
      <c r="BG161" s="114">
        <f t="shared" ref="BG161:BG192" si="15">IF(O161="snížená",K161,0)</f>
        <v>0</v>
      </c>
      <c r="BH161" s="114">
        <f t="shared" ref="BH161:BH192" si="16">IF(O161="zákl. přenesená",K161,0)</f>
        <v>0</v>
      </c>
      <c r="BI161" s="114">
        <f t="shared" ref="BI161:BI192" si="17">IF(O161="sníž. přenesená",K161,0)</f>
        <v>0</v>
      </c>
      <c r="BJ161" s="114">
        <f t="shared" ref="BJ161:BJ192" si="18">IF(O161="nulová",K161,0)</f>
        <v>0</v>
      </c>
      <c r="BK161" s="15" t="s">
        <v>76</v>
      </c>
      <c r="BL161" s="114">
        <f t="shared" ref="BL161:BL192" si="19">ROUND(J161*H161,2)</f>
        <v>2940</v>
      </c>
      <c r="BM161" s="15" t="s">
        <v>247</v>
      </c>
      <c r="BN161" s="113" t="s">
        <v>256</v>
      </c>
    </row>
    <row r="162" spans="1:66" s="2" customFormat="1" ht="37.9" customHeight="1" x14ac:dyDescent="0.2">
      <c r="A162" s="26"/>
      <c r="B162" s="133"/>
      <c r="C162" s="192" t="s">
        <v>257</v>
      </c>
      <c r="D162" s="192" t="s">
        <v>119</v>
      </c>
      <c r="E162" s="193" t="s">
        <v>258</v>
      </c>
      <c r="F162" s="194" t="s">
        <v>259</v>
      </c>
      <c r="G162" s="195" t="s">
        <v>122</v>
      </c>
      <c r="H162" s="196">
        <v>5</v>
      </c>
      <c r="I162" s="197">
        <v>533</v>
      </c>
      <c r="J162" s="197">
        <f>I162*'Rekapitulace stavby'!$AI$20</f>
        <v>533</v>
      </c>
      <c r="K162" s="197">
        <f t="shared" si="10"/>
        <v>2665</v>
      </c>
      <c r="L162" s="107" t="s">
        <v>123</v>
      </c>
      <c r="M162" s="108"/>
      <c r="N162" s="109" t="s">
        <v>1</v>
      </c>
      <c r="O162" s="110" t="s">
        <v>33</v>
      </c>
      <c r="P162" s="111">
        <v>0</v>
      </c>
      <c r="Q162" s="111">
        <f t="shared" si="11"/>
        <v>0</v>
      </c>
      <c r="R162" s="111">
        <v>0</v>
      </c>
      <c r="S162" s="111">
        <f t="shared" si="12"/>
        <v>0</v>
      </c>
      <c r="T162" s="111">
        <v>0</v>
      </c>
      <c r="U162" s="112">
        <f t="shared" si="13"/>
        <v>0</v>
      </c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S162" s="113" t="s">
        <v>247</v>
      </c>
      <c r="AU162" s="113" t="s">
        <v>119</v>
      </c>
      <c r="AV162" s="113" t="s">
        <v>76</v>
      </c>
      <c r="AZ162" s="15" t="s">
        <v>117</v>
      </c>
      <c r="BF162" s="114">
        <f t="shared" si="14"/>
        <v>2665</v>
      </c>
      <c r="BG162" s="114">
        <f t="shared" si="15"/>
        <v>0</v>
      </c>
      <c r="BH162" s="114">
        <f t="shared" si="16"/>
        <v>0</v>
      </c>
      <c r="BI162" s="114">
        <f t="shared" si="17"/>
        <v>0</v>
      </c>
      <c r="BJ162" s="114">
        <f t="shared" si="18"/>
        <v>0</v>
      </c>
      <c r="BK162" s="15" t="s">
        <v>76</v>
      </c>
      <c r="BL162" s="114">
        <f t="shared" si="19"/>
        <v>2665</v>
      </c>
      <c r="BM162" s="15" t="s">
        <v>247</v>
      </c>
      <c r="BN162" s="113" t="s">
        <v>260</v>
      </c>
    </row>
    <row r="163" spans="1:66" s="2" customFormat="1" ht="37.9" customHeight="1" x14ac:dyDescent="0.2">
      <c r="A163" s="26"/>
      <c r="B163" s="133"/>
      <c r="C163" s="192" t="s">
        <v>261</v>
      </c>
      <c r="D163" s="192" t="s">
        <v>119</v>
      </c>
      <c r="E163" s="193" t="s">
        <v>262</v>
      </c>
      <c r="F163" s="194" t="s">
        <v>263</v>
      </c>
      <c r="G163" s="195" t="s">
        <v>122</v>
      </c>
      <c r="H163" s="196">
        <v>2</v>
      </c>
      <c r="I163" s="197">
        <v>339</v>
      </c>
      <c r="J163" s="197">
        <f>I163*'Rekapitulace stavby'!$AI$20</f>
        <v>339</v>
      </c>
      <c r="K163" s="197">
        <f t="shared" si="10"/>
        <v>678</v>
      </c>
      <c r="L163" s="107" t="s">
        <v>123</v>
      </c>
      <c r="M163" s="108"/>
      <c r="N163" s="109" t="s">
        <v>1</v>
      </c>
      <c r="O163" s="110" t="s">
        <v>33</v>
      </c>
      <c r="P163" s="111">
        <v>0</v>
      </c>
      <c r="Q163" s="111">
        <f t="shared" si="11"/>
        <v>0</v>
      </c>
      <c r="R163" s="111">
        <v>0</v>
      </c>
      <c r="S163" s="111">
        <f t="shared" si="12"/>
        <v>0</v>
      </c>
      <c r="T163" s="111">
        <v>0</v>
      </c>
      <c r="U163" s="112">
        <f t="shared" si="13"/>
        <v>0</v>
      </c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S163" s="113" t="s">
        <v>247</v>
      </c>
      <c r="AU163" s="113" t="s">
        <v>119</v>
      </c>
      <c r="AV163" s="113" t="s">
        <v>76</v>
      </c>
      <c r="AZ163" s="15" t="s">
        <v>117</v>
      </c>
      <c r="BF163" s="114">
        <f t="shared" si="14"/>
        <v>678</v>
      </c>
      <c r="BG163" s="114">
        <f t="shared" si="15"/>
        <v>0</v>
      </c>
      <c r="BH163" s="114">
        <f t="shared" si="16"/>
        <v>0</v>
      </c>
      <c r="BI163" s="114">
        <f t="shared" si="17"/>
        <v>0</v>
      </c>
      <c r="BJ163" s="114">
        <f t="shared" si="18"/>
        <v>0</v>
      </c>
      <c r="BK163" s="15" t="s">
        <v>76</v>
      </c>
      <c r="BL163" s="114">
        <f t="shared" si="19"/>
        <v>678</v>
      </c>
      <c r="BM163" s="15" t="s">
        <v>247</v>
      </c>
      <c r="BN163" s="113" t="s">
        <v>264</v>
      </c>
    </row>
    <row r="164" spans="1:66" s="2" customFormat="1" ht="37.9" customHeight="1" x14ac:dyDescent="0.2">
      <c r="A164" s="26"/>
      <c r="B164" s="133"/>
      <c r="C164" s="192" t="s">
        <v>265</v>
      </c>
      <c r="D164" s="192" t="s">
        <v>119</v>
      </c>
      <c r="E164" s="193" t="s">
        <v>266</v>
      </c>
      <c r="F164" s="194" t="s">
        <v>267</v>
      </c>
      <c r="G164" s="195" t="s">
        <v>122</v>
      </c>
      <c r="H164" s="196">
        <v>10</v>
      </c>
      <c r="I164" s="197">
        <v>128</v>
      </c>
      <c r="J164" s="197">
        <f>I164*'Rekapitulace stavby'!$AI$20</f>
        <v>128</v>
      </c>
      <c r="K164" s="197">
        <f t="shared" si="10"/>
        <v>1280</v>
      </c>
      <c r="L164" s="107" t="s">
        <v>123</v>
      </c>
      <c r="M164" s="108"/>
      <c r="N164" s="109" t="s">
        <v>1</v>
      </c>
      <c r="O164" s="110" t="s">
        <v>33</v>
      </c>
      <c r="P164" s="111">
        <v>0</v>
      </c>
      <c r="Q164" s="111">
        <f t="shared" si="11"/>
        <v>0</v>
      </c>
      <c r="R164" s="111">
        <v>0</v>
      </c>
      <c r="S164" s="111">
        <f t="shared" si="12"/>
        <v>0</v>
      </c>
      <c r="T164" s="111">
        <v>0</v>
      </c>
      <c r="U164" s="112">
        <f t="shared" si="13"/>
        <v>0</v>
      </c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S164" s="113" t="s">
        <v>247</v>
      </c>
      <c r="AU164" s="113" t="s">
        <v>119</v>
      </c>
      <c r="AV164" s="113" t="s">
        <v>76</v>
      </c>
      <c r="AZ164" s="15" t="s">
        <v>117</v>
      </c>
      <c r="BF164" s="114">
        <f t="shared" si="14"/>
        <v>1280</v>
      </c>
      <c r="BG164" s="114">
        <f t="shared" si="15"/>
        <v>0</v>
      </c>
      <c r="BH164" s="114">
        <f t="shared" si="16"/>
        <v>0</v>
      </c>
      <c r="BI164" s="114">
        <f t="shared" si="17"/>
        <v>0</v>
      </c>
      <c r="BJ164" s="114">
        <f t="shared" si="18"/>
        <v>0</v>
      </c>
      <c r="BK164" s="15" t="s">
        <v>76</v>
      </c>
      <c r="BL164" s="114">
        <f t="shared" si="19"/>
        <v>1280</v>
      </c>
      <c r="BM164" s="15" t="s">
        <v>247</v>
      </c>
      <c r="BN164" s="113" t="s">
        <v>268</v>
      </c>
    </row>
    <row r="165" spans="1:66" s="2" customFormat="1" ht="37.9" customHeight="1" x14ac:dyDescent="0.2">
      <c r="A165" s="26"/>
      <c r="B165" s="133"/>
      <c r="C165" s="192" t="s">
        <v>269</v>
      </c>
      <c r="D165" s="192" t="s">
        <v>119</v>
      </c>
      <c r="E165" s="193" t="s">
        <v>270</v>
      </c>
      <c r="F165" s="194" t="s">
        <v>271</v>
      </c>
      <c r="G165" s="195" t="s">
        <v>122</v>
      </c>
      <c r="H165" s="196">
        <v>20</v>
      </c>
      <c r="I165" s="197">
        <v>102</v>
      </c>
      <c r="J165" s="197">
        <f>I165*'Rekapitulace stavby'!$AI$20</f>
        <v>102</v>
      </c>
      <c r="K165" s="197">
        <f t="shared" si="10"/>
        <v>2040</v>
      </c>
      <c r="L165" s="107" t="s">
        <v>123</v>
      </c>
      <c r="M165" s="108"/>
      <c r="N165" s="109" t="s">
        <v>1</v>
      </c>
      <c r="O165" s="110" t="s">
        <v>33</v>
      </c>
      <c r="P165" s="111">
        <v>0</v>
      </c>
      <c r="Q165" s="111">
        <f t="shared" si="11"/>
        <v>0</v>
      </c>
      <c r="R165" s="111">
        <v>0</v>
      </c>
      <c r="S165" s="111">
        <f t="shared" si="12"/>
        <v>0</v>
      </c>
      <c r="T165" s="111">
        <v>0</v>
      </c>
      <c r="U165" s="112">
        <f t="shared" si="13"/>
        <v>0</v>
      </c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S165" s="113" t="s">
        <v>247</v>
      </c>
      <c r="AU165" s="113" t="s">
        <v>119</v>
      </c>
      <c r="AV165" s="113" t="s">
        <v>76</v>
      </c>
      <c r="AZ165" s="15" t="s">
        <v>117</v>
      </c>
      <c r="BF165" s="114">
        <f t="shared" si="14"/>
        <v>2040</v>
      </c>
      <c r="BG165" s="114">
        <f t="shared" si="15"/>
        <v>0</v>
      </c>
      <c r="BH165" s="114">
        <f t="shared" si="16"/>
        <v>0</v>
      </c>
      <c r="BI165" s="114">
        <f t="shared" si="17"/>
        <v>0</v>
      </c>
      <c r="BJ165" s="114">
        <f t="shared" si="18"/>
        <v>0</v>
      </c>
      <c r="BK165" s="15" t="s">
        <v>76</v>
      </c>
      <c r="BL165" s="114">
        <f t="shared" si="19"/>
        <v>2040</v>
      </c>
      <c r="BM165" s="15" t="s">
        <v>247</v>
      </c>
      <c r="BN165" s="113" t="s">
        <v>272</v>
      </c>
    </row>
    <row r="166" spans="1:66" s="2" customFormat="1" ht="37.9" customHeight="1" x14ac:dyDescent="0.2">
      <c r="A166" s="26"/>
      <c r="B166" s="133"/>
      <c r="C166" s="192" t="s">
        <v>273</v>
      </c>
      <c r="D166" s="192" t="s">
        <v>119</v>
      </c>
      <c r="E166" s="193" t="s">
        <v>274</v>
      </c>
      <c r="F166" s="194" t="s">
        <v>275</v>
      </c>
      <c r="G166" s="195" t="s">
        <v>122</v>
      </c>
      <c r="H166" s="196">
        <v>5</v>
      </c>
      <c r="I166" s="197">
        <v>649</v>
      </c>
      <c r="J166" s="197">
        <f>I166*'Rekapitulace stavby'!$AI$20</f>
        <v>649</v>
      </c>
      <c r="K166" s="197">
        <f t="shared" si="10"/>
        <v>3245</v>
      </c>
      <c r="L166" s="107" t="s">
        <v>123</v>
      </c>
      <c r="M166" s="108"/>
      <c r="N166" s="109" t="s">
        <v>1</v>
      </c>
      <c r="O166" s="110" t="s">
        <v>33</v>
      </c>
      <c r="P166" s="111">
        <v>0</v>
      </c>
      <c r="Q166" s="111">
        <f t="shared" si="11"/>
        <v>0</v>
      </c>
      <c r="R166" s="111">
        <v>0</v>
      </c>
      <c r="S166" s="111">
        <f t="shared" si="12"/>
        <v>0</v>
      </c>
      <c r="T166" s="111">
        <v>0</v>
      </c>
      <c r="U166" s="112">
        <f t="shared" si="13"/>
        <v>0</v>
      </c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S166" s="113" t="s">
        <v>247</v>
      </c>
      <c r="AU166" s="113" t="s">
        <v>119</v>
      </c>
      <c r="AV166" s="113" t="s">
        <v>76</v>
      </c>
      <c r="AZ166" s="15" t="s">
        <v>117</v>
      </c>
      <c r="BF166" s="114">
        <f t="shared" si="14"/>
        <v>3245</v>
      </c>
      <c r="BG166" s="114">
        <f t="shared" si="15"/>
        <v>0</v>
      </c>
      <c r="BH166" s="114">
        <f t="shared" si="16"/>
        <v>0</v>
      </c>
      <c r="BI166" s="114">
        <f t="shared" si="17"/>
        <v>0</v>
      </c>
      <c r="BJ166" s="114">
        <f t="shared" si="18"/>
        <v>0</v>
      </c>
      <c r="BK166" s="15" t="s">
        <v>76</v>
      </c>
      <c r="BL166" s="114">
        <f t="shared" si="19"/>
        <v>3245</v>
      </c>
      <c r="BM166" s="15" t="s">
        <v>247</v>
      </c>
      <c r="BN166" s="113" t="s">
        <v>276</v>
      </c>
    </row>
    <row r="167" spans="1:66" s="2" customFormat="1" ht="37.9" customHeight="1" x14ac:dyDescent="0.2">
      <c r="A167" s="26"/>
      <c r="B167" s="133"/>
      <c r="C167" s="192" t="s">
        <v>277</v>
      </c>
      <c r="D167" s="192" t="s">
        <v>119</v>
      </c>
      <c r="E167" s="193" t="s">
        <v>278</v>
      </c>
      <c r="F167" s="194" t="s">
        <v>279</v>
      </c>
      <c r="G167" s="195" t="s">
        <v>122</v>
      </c>
      <c r="H167" s="196">
        <v>10</v>
      </c>
      <c r="I167" s="197">
        <v>453</v>
      </c>
      <c r="J167" s="197">
        <f>I167*'Rekapitulace stavby'!$AI$20</f>
        <v>453</v>
      </c>
      <c r="K167" s="197">
        <f t="shared" si="10"/>
        <v>4530</v>
      </c>
      <c r="L167" s="107" t="s">
        <v>123</v>
      </c>
      <c r="M167" s="108"/>
      <c r="N167" s="109" t="s">
        <v>1</v>
      </c>
      <c r="O167" s="110" t="s">
        <v>33</v>
      </c>
      <c r="P167" s="111">
        <v>0</v>
      </c>
      <c r="Q167" s="111">
        <f t="shared" si="11"/>
        <v>0</v>
      </c>
      <c r="R167" s="111">
        <v>0</v>
      </c>
      <c r="S167" s="111">
        <f t="shared" si="12"/>
        <v>0</v>
      </c>
      <c r="T167" s="111">
        <v>0</v>
      </c>
      <c r="U167" s="112">
        <f t="shared" si="13"/>
        <v>0</v>
      </c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S167" s="113" t="s">
        <v>247</v>
      </c>
      <c r="AU167" s="113" t="s">
        <v>119</v>
      </c>
      <c r="AV167" s="113" t="s">
        <v>76</v>
      </c>
      <c r="AZ167" s="15" t="s">
        <v>117</v>
      </c>
      <c r="BF167" s="114">
        <f t="shared" si="14"/>
        <v>4530</v>
      </c>
      <c r="BG167" s="114">
        <f t="shared" si="15"/>
        <v>0</v>
      </c>
      <c r="BH167" s="114">
        <f t="shared" si="16"/>
        <v>0</v>
      </c>
      <c r="BI167" s="114">
        <f t="shared" si="17"/>
        <v>0</v>
      </c>
      <c r="BJ167" s="114">
        <f t="shared" si="18"/>
        <v>0</v>
      </c>
      <c r="BK167" s="15" t="s">
        <v>76</v>
      </c>
      <c r="BL167" s="114">
        <f t="shared" si="19"/>
        <v>4530</v>
      </c>
      <c r="BM167" s="15" t="s">
        <v>247</v>
      </c>
      <c r="BN167" s="113" t="s">
        <v>280</v>
      </c>
    </row>
    <row r="168" spans="1:66" s="2" customFormat="1" ht="44.25" customHeight="1" x14ac:dyDescent="0.2">
      <c r="A168" s="26"/>
      <c r="B168" s="133"/>
      <c r="C168" s="192" t="s">
        <v>281</v>
      </c>
      <c r="D168" s="192" t="s">
        <v>119</v>
      </c>
      <c r="E168" s="193" t="s">
        <v>282</v>
      </c>
      <c r="F168" s="194" t="s">
        <v>283</v>
      </c>
      <c r="G168" s="195" t="s">
        <v>122</v>
      </c>
      <c r="H168" s="196">
        <v>3</v>
      </c>
      <c r="I168" s="197">
        <v>4390</v>
      </c>
      <c r="J168" s="197">
        <f>I168*'Rekapitulace stavby'!$AI$20</f>
        <v>4390</v>
      </c>
      <c r="K168" s="197">
        <f t="shared" si="10"/>
        <v>13170</v>
      </c>
      <c r="L168" s="107" t="s">
        <v>123</v>
      </c>
      <c r="M168" s="108"/>
      <c r="N168" s="109" t="s">
        <v>1</v>
      </c>
      <c r="O168" s="110" t="s">
        <v>33</v>
      </c>
      <c r="P168" s="111">
        <v>0</v>
      </c>
      <c r="Q168" s="111">
        <f t="shared" si="11"/>
        <v>0</v>
      </c>
      <c r="R168" s="111">
        <v>0</v>
      </c>
      <c r="S168" s="111">
        <f t="shared" si="12"/>
        <v>0</v>
      </c>
      <c r="T168" s="111">
        <v>0</v>
      </c>
      <c r="U168" s="112">
        <f t="shared" si="13"/>
        <v>0</v>
      </c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S168" s="113" t="s">
        <v>247</v>
      </c>
      <c r="AU168" s="113" t="s">
        <v>119</v>
      </c>
      <c r="AV168" s="113" t="s">
        <v>76</v>
      </c>
      <c r="AZ168" s="15" t="s">
        <v>117</v>
      </c>
      <c r="BF168" s="114">
        <f t="shared" si="14"/>
        <v>13170</v>
      </c>
      <c r="BG168" s="114">
        <f t="shared" si="15"/>
        <v>0</v>
      </c>
      <c r="BH168" s="114">
        <f t="shared" si="16"/>
        <v>0</v>
      </c>
      <c r="BI168" s="114">
        <f t="shared" si="17"/>
        <v>0</v>
      </c>
      <c r="BJ168" s="114">
        <f t="shared" si="18"/>
        <v>0</v>
      </c>
      <c r="BK168" s="15" t="s">
        <v>76</v>
      </c>
      <c r="BL168" s="114">
        <f t="shared" si="19"/>
        <v>13170</v>
      </c>
      <c r="BM168" s="15" t="s">
        <v>247</v>
      </c>
      <c r="BN168" s="113" t="s">
        <v>284</v>
      </c>
    </row>
    <row r="169" spans="1:66" s="2" customFormat="1" ht="44.25" customHeight="1" x14ac:dyDescent="0.2">
      <c r="A169" s="26"/>
      <c r="B169" s="133"/>
      <c r="C169" s="192" t="s">
        <v>285</v>
      </c>
      <c r="D169" s="192" t="s">
        <v>119</v>
      </c>
      <c r="E169" s="193" t="s">
        <v>286</v>
      </c>
      <c r="F169" s="194" t="s">
        <v>287</v>
      </c>
      <c r="G169" s="195" t="s">
        <v>122</v>
      </c>
      <c r="H169" s="196">
        <v>3</v>
      </c>
      <c r="I169" s="197">
        <v>4380</v>
      </c>
      <c r="J169" s="197">
        <f>I169*'Rekapitulace stavby'!$AI$20</f>
        <v>4380</v>
      </c>
      <c r="K169" s="197">
        <f t="shared" si="10"/>
        <v>13140</v>
      </c>
      <c r="L169" s="107" t="s">
        <v>123</v>
      </c>
      <c r="M169" s="108"/>
      <c r="N169" s="109" t="s">
        <v>1</v>
      </c>
      <c r="O169" s="110" t="s">
        <v>33</v>
      </c>
      <c r="P169" s="111">
        <v>0</v>
      </c>
      <c r="Q169" s="111">
        <f t="shared" si="11"/>
        <v>0</v>
      </c>
      <c r="R169" s="111">
        <v>0</v>
      </c>
      <c r="S169" s="111">
        <f t="shared" si="12"/>
        <v>0</v>
      </c>
      <c r="T169" s="111">
        <v>0</v>
      </c>
      <c r="U169" s="112">
        <f t="shared" si="13"/>
        <v>0</v>
      </c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S169" s="113" t="s">
        <v>247</v>
      </c>
      <c r="AU169" s="113" t="s">
        <v>119</v>
      </c>
      <c r="AV169" s="113" t="s">
        <v>76</v>
      </c>
      <c r="AZ169" s="15" t="s">
        <v>117</v>
      </c>
      <c r="BF169" s="114">
        <f t="shared" si="14"/>
        <v>13140</v>
      </c>
      <c r="BG169" s="114">
        <f t="shared" si="15"/>
        <v>0</v>
      </c>
      <c r="BH169" s="114">
        <f t="shared" si="16"/>
        <v>0</v>
      </c>
      <c r="BI169" s="114">
        <f t="shared" si="17"/>
        <v>0</v>
      </c>
      <c r="BJ169" s="114">
        <f t="shared" si="18"/>
        <v>0</v>
      </c>
      <c r="BK169" s="15" t="s">
        <v>76</v>
      </c>
      <c r="BL169" s="114">
        <f t="shared" si="19"/>
        <v>13140</v>
      </c>
      <c r="BM169" s="15" t="s">
        <v>247</v>
      </c>
      <c r="BN169" s="113" t="s">
        <v>288</v>
      </c>
    </row>
    <row r="170" spans="1:66" s="2" customFormat="1" ht="37.9" customHeight="1" x14ac:dyDescent="0.2">
      <c r="A170" s="26"/>
      <c r="B170" s="133"/>
      <c r="C170" s="192" t="s">
        <v>289</v>
      </c>
      <c r="D170" s="192" t="s">
        <v>119</v>
      </c>
      <c r="E170" s="193" t="s">
        <v>290</v>
      </c>
      <c r="F170" s="194" t="s">
        <v>291</v>
      </c>
      <c r="G170" s="195" t="s">
        <v>122</v>
      </c>
      <c r="H170" s="196">
        <v>10</v>
      </c>
      <c r="I170" s="197">
        <v>521</v>
      </c>
      <c r="J170" s="197">
        <f>I170*'Rekapitulace stavby'!$AI$20</f>
        <v>521</v>
      </c>
      <c r="K170" s="197">
        <f t="shared" si="10"/>
        <v>5210</v>
      </c>
      <c r="L170" s="107" t="s">
        <v>123</v>
      </c>
      <c r="M170" s="108"/>
      <c r="N170" s="109" t="s">
        <v>1</v>
      </c>
      <c r="O170" s="110" t="s">
        <v>33</v>
      </c>
      <c r="P170" s="111">
        <v>0</v>
      </c>
      <c r="Q170" s="111">
        <f t="shared" si="11"/>
        <v>0</v>
      </c>
      <c r="R170" s="111">
        <v>0</v>
      </c>
      <c r="S170" s="111">
        <f t="shared" si="12"/>
        <v>0</v>
      </c>
      <c r="T170" s="111">
        <v>0</v>
      </c>
      <c r="U170" s="112">
        <f t="shared" si="13"/>
        <v>0</v>
      </c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S170" s="113" t="s">
        <v>247</v>
      </c>
      <c r="AU170" s="113" t="s">
        <v>119</v>
      </c>
      <c r="AV170" s="113" t="s">
        <v>76</v>
      </c>
      <c r="AZ170" s="15" t="s">
        <v>117</v>
      </c>
      <c r="BF170" s="114">
        <f t="shared" si="14"/>
        <v>5210</v>
      </c>
      <c r="BG170" s="114">
        <f t="shared" si="15"/>
        <v>0</v>
      </c>
      <c r="BH170" s="114">
        <f t="shared" si="16"/>
        <v>0</v>
      </c>
      <c r="BI170" s="114">
        <f t="shared" si="17"/>
        <v>0</v>
      </c>
      <c r="BJ170" s="114">
        <f t="shared" si="18"/>
        <v>0</v>
      </c>
      <c r="BK170" s="15" t="s">
        <v>76</v>
      </c>
      <c r="BL170" s="114">
        <f t="shared" si="19"/>
        <v>5210</v>
      </c>
      <c r="BM170" s="15" t="s">
        <v>247</v>
      </c>
      <c r="BN170" s="113" t="s">
        <v>292</v>
      </c>
    </row>
    <row r="171" spans="1:66" s="2" customFormat="1" ht="37.9" customHeight="1" x14ac:dyDescent="0.2">
      <c r="A171" s="26"/>
      <c r="B171" s="133"/>
      <c r="C171" s="192" t="s">
        <v>293</v>
      </c>
      <c r="D171" s="192" t="s">
        <v>119</v>
      </c>
      <c r="E171" s="193" t="s">
        <v>294</v>
      </c>
      <c r="F171" s="194" t="s">
        <v>295</v>
      </c>
      <c r="G171" s="195" t="s">
        <v>122</v>
      </c>
      <c r="H171" s="196">
        <v>5</v>
      </c>
      <c r="I171" s="197">
        <v>656</v>
      </c>
      <c r="J171" s="197">
        <f>I171*'Rekapitulace stavby'!$AI$20</f>
        <v>656</v>
      </c>
      <c r="K171" s="197">
        <f t="shared" si="10"/>
        <v>3280</v>
      </c>
      <c r="L171" s="107" t="s">
        <v>123</v>
      </c>
      <c r="M171" s="108"/>
      <c r="N171" s="109" t="s">
        <v>1</v>
      </c>
      <c r="O171" s="110" t="s">
        <v>33</v>
      </c>
      <c r="P171" s="111">
        <v>0</v>
      </c>
      <c r="Q171" s="111">
        <f t="shared" si="11"/>
        <v>0</v>
      </c>
      <c r="R171" s="111">
        <v>0</v>
      </c>
      <c r="S171" s="111">
        <f t="shared" si="12"/>
        <v>0</v>
      </c>
      <c r="T171" s="111">
        <v>0</v>
      </c>
      <c r="U171" s="112">
        <f t="shared" si="13"/>
        <v>0</v>
      </c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S171" s="113" t="s">
        <v>247</v>
      </c>
      <c r="AU171" s="113" t="s">
        <v>119</v>
      </c>
      <c r="AV171" s="113" t="s">
        <v>76</v>
      </c>
      <c r="AZ171" s="15" t="s">
        <v>117</v>
      </c>
      <c r="BF171" s="114">
        <f t="shared" si="14"/>
        <v>3280</v>
      </c>
      <c r="BG171" s="114">
        <f t="shared" si="15"/>
        <v>0</v>
      </c>
      <c r="BH171" s="114">
        <f t="shared" si="16"/>
        <v>0</v>
      </c>
      <c r="BI171" s="114">
        <f t="shared" si="17"/>
        <v>0</v>
      </c>
      <c r="BJ171" s="114">
        <f t="shared" si="18"/>
        <v>0</v>
      </c>
      <c r="BK171" s="15" t="s">
        <v>76</v>
      </c>
      <c r="BL171" s="114">
        <f t="shared" si="19"/>
        <v>3280</v>
      </c>
      <c r="BM171" s="15" t="s">
        <v>247</v>
      </c>
      <c r="BN171" s="113" t="s">
        <v>296</v>
      </c>
    </row>
    <row r="172" spans="1:66" s="2" customFormat="1" ht="37.9" customHeight="1" x14ac:dyDescent="0.2">
      <c r="A172" s="26"/>
      <c r="B172" s="133"/>
      <c r="C172" s="192" t="s">
        <v>297</v>
      </c>
      <c r="D172" s="192" t="s">
        <v>119</v>
      </c>
      <c r="E172" s="193" t="s">
        <v>298</v>
      </c>
      <c r="F172" s="194" t="s">
        <v>299</v>
      </c>
      <c r="G172" s="195" t="s">
        <v>122</v>
      </c>
      <c r="H172" s="196">
        <v>5</v>
      </c>
      <c r="I172" s="197">
        <v>1480</v>
      </c>
      <c r="J172" s="197">
        <f>I172*'Rekapitulace stavby'!$AI$20</f>
        <v>1480</v>
      </c>
      <c r="K172" s="197">
        <f t="shared" si="10"/>
        <v>7400</v>
      </c>
      <c r="L172" s="107" t="s">
        <v>123</v>
      </c>
      <c r="M172" s="108"/>
      <c r="N172" s="109" t="s">
        <v>1</v>
      </c>
      <c r="O172" s="110" t="s">
        <v>33</v>
      </c>
      <c r="P172" s="111">
        <v>0</v>
      </c>
      <c r="Q172" s="111">
        <f t="shared" si="11"/>
        <v>0</v>
      </c>
      <c r="R172" s="111">
        <v>0</v>
      </c>
      <c r="S172" s="111">
        <f t="shared" si="12"/>
        <v>0</v>
      </c>
      <c r="T172" s="111">
        <v>0</v>
      </c>
      <c r="U172" s="112">
        <f t="shared" si="13"/>
        <v>0</v>
      </c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S172" s="113" t="s">
        <v>247</v>
      </c>
      <c r="AU172" s="113" t="s">
        <v>119</v>
      </c>
      <c r="AV172" s="113" t="s">
        <v>76</v>
      </c>
      <c r="AZ172" s="15" t="s">
        <v>117</v>
      </c>
      <c r="BF172" s="114">
        <f t="shared" si="14"/>
        <v>7400</v>
      </c>
      <c r="BG172" s="114">
        <f t="shared" si="15"/>
        <v>0</v>
      </c>
      <c r="BH172" s="114">
        <f t="shared" si="16"/>
        <v>0</v>
      </c>
      <c r="BI172" s="114">
        <f t="shared" si="17"/>
        <v>0</v>
      </c>
      <c r="BJ172" s="114">
        <f t="shared" si="18"/>
        <v>0</v>
      </c>
      <c r="BK172" s="15" t="s">
        <v>76</v>
      </c>
      <c r="BL172" s="114">
        <f t="shared" si="19"/>
        <v>7400</v>
      </c>
      <c r="BM172" s="15" t="s">
        <v>247</v>
      </c>
      <c r="BN172" s="113" t="s">
        <v>300</v>
      </c>
    </row>
    <row r="173" spans="1:66" s="2" customFormat="1" ht="37.9" customHeight="1" x14ac:dyDescent="0.2">
      <c r="A173" s="26"/>
      <c r="B173" s="133"/>
      <c r="C173" s="192" t="s">
        <v>301</v>
      </c>
      <c r="D173" s="192" t="s">
        <v>119</v>
      </c>
      <c r="E173" s="193" t="s">
        <v>302</v>
      </c>
      <c r="F173" s="194" t="s">
        <v>303</v>
      </c>
      <c r="G173" s="195" t="s">
        <v>122</v>
      </c>
      <c r="H173" s="196">
        <v>5</v>
      </c>
      <c r="I173" s="197">
        <v>4650</v>
      </c>
      <c r="J173" s="197">
        <f>I173*'Rekapitulace stavby'!$AI$20</f>
        <v>4650</v>
      </c>
      <c r="K173" s="197">
        <f t="shared" si="10"/>
        <v>23250</v>
      </c>
      <c r="L173" s="107" t="s">
        <v>123</v>
      </c>
      <c r="M173" s="108"/>
      <c r="N173" s="109" t="s">
        <v>1</v>
      </c>
      <c r="O173" s="110" t="s">
        <v>33</v>
      </c>
      <c r="P173" s="111">
        <v>0</v>
      </c>
      <c r="Q173" s="111">
        <f t="shared" si="11"/>
        <v>0</v>
      </c>
      <c r="R173" s="111">
        <v>0</v>
      </c>
      <c r="S173" s="111">
        <f t="shared" si="12"/>
        <v>0</v>
      </c>
      <c r="T173" s="111">
        <v>0</v>
      </c>
      <c r="U173" s="112">
        <f t="shared" si="13"/>
        <v>0</v>
      </c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S173" s="113" t="s">
        <v>247</v>
      </c>
      <c r="AU173" s="113" t="s">
        <v>119</v>
      </c>
      <c r="AV173" s="113" t="s">
        <v>76</v>
      </c>
      <c r="AZ173" s="15" t="s">
        <v>117</v>
      </c>
      <c r="BF173" s="114">
        <f t="shared" si="14"/>
        <v>23250</v>
      </c>
      <c r="BG173" s="114">
        <f t="shared" si="15"/>
        <v>0</v>
      </c>
      <c r="BH173" s="114">
        <f t="shared" si="16"/>
        <v>0</v>
      </c>
      <c r="BI173" s="114">
        <f t="shared" si="17"/>
        <v>0</v>
      </c>
      <c r="BJ173" s="114">
        <f t="shared" si="18"/>
        <v>0</v>
      </c>
      <c r="BK173" s="15" t="s">
        <v>76</v>
      </c>
      <c r="BL173" s="114">
        <f t="shared" si="19"/>
        <v>23250</v>
      </c>
      <c r="BM173" s="15" t="s">
        <v>247</v>
      </c>
      <c r="BN173" s="113" t="s">
        <v>304</v>
      </c>
    </row>
    <row r="174" spans="1:66" s="2" customFormat="1" ht="44.25" customHeight="1" x14ac:dyDescent="0.2">
      <c r="A174" s="26"/>
      <c r="B174" s="133"/>
      <c r="C174" s="192" t="s">
        <v>305</v>
      </c>
      <c r="D174" s="192" t="s">
        <v>119</v>
      </c>
      <c r="E174" s="193" t="s">
        <v>306</v>
      </c>
      <c r="F174" s="194" t="s">
        <v>307</v>
      </c>
      <c r="G174" s="195" t="s">
        <v>122</v>
      </c>
      <c r="H174" s="196">
        <v>5</v>
      </c>
      <c r="I174" s="197">
        <v>8540</v>
      </c>
      <c r="J174" s="197">
        <f>I174*'Rekapitulace stavby'!$AI$20</f>
        <v>8540</v>
      </c>
      <c r="K174" s="197">
        <f t="shared" si="10"/>
        <v>42700</v>
      </c>
      <c r="L174" s="107" t="s">
        <v>123</v>
      </c>
      <c r="M174" s="108"/>
      <c r="N174" s="109" t="s">
        <v>1</v>
      </c>
      <c r="O174" s="110" t="s">
        <v>33</v>
      </c>
      <c r="P174" s="111">
        <v>0</v>
      </c>
      <c r="Q174" s="111">
        <f t="shared" si="11"/>
        <v>0</v>
      </c>
      <c r="R174" s="111">
        <v>0</v>
      </c>
      <c r="S174" s="111">
        <f t="shared" si="12"/>
        <v>0</v>
      </c>
      <c r="T174" s="111">
        <v>0</v>
      </c>
      <c r="U174" s="112">
        <f t="shared" si="13"/>
        <v>0</v>
      </c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S174" s="113" t="s">
        <v>247</v>
      </c>
      <c r="AU174" s="113" t="s">
        <v>119</v>
      </c>
      <c r="AV174" s="113" t="s">
        <v>76</v>
      </c>
      <c r="AZ174" s="15" t="s">
        <v>117</v>
      </c>
      <c r="BF174" s="114">
        <f t="shared" si="14"/>
        <v>42700</v>
      </c>
      <c r="BG174" s="114">
        <f t="shared" si="15"/>
        <v>0</v>
      </c>
      <c r="BH174" s="114">
        <f t="shared" si="16"/>
        <v>0</v>
      </c>
      <c r="BI174" s="114">
        <f t="shared" si="17"/>
        <v>0</v>
      </c>
      <c r="BJ174" s="114">
        <f t="shared" si="18"/>
        <v>0</v>
      </c>
      <c r="BK174" s="15" t="s">
        <v>76</v>
      </c>
      <c r="BL174" s="114">
        <f t="shared" si="19"/>
        <v>42700</v>
      </c>
      <c r="BM174" s="15" t="s">
        <v>247</v>
      </c>
      <c r="BN174" s="113" t="s">
        <v>308</v>
      </c>
    </row>
    <row r="175" spans="1:66" s="2" customFormat="1" ht="44.25" customHeight="1" x14ac:dyDescent="0.2">
      <c r="A175" s="26"/>
      <c r="B175" s="133"/>
      <c r="C175" s="192" t="s">
        <v>309</v>
      </c>
      <c r="D175" s="192" t="s">
        <v>119</v>
      </c>
      <c r="E175" s="193" t="s">
        <v>310</v>
      </c>
      <c r="F175" s="194" t="s">
        <v>311</v>
      </c>
      <c r="G175" s="195" t="s">
        <v>122</v>
      </c>
      <c r="H175" s="196">
        <v>5</v>
      </c>
      <c r="I175" s="197">
        <v>5290</v>
      </c>
      <c r="J175" s="197">
        <f>I175*'Rekapitulace stavby'!$AI$20</f>
        <v>5290</v>
      </c>
      <c r="K175" s="197">
        <f t="shared" si="10"/>
        <v>26450</v>
      </c>
      <c r="L175" s="107" t="s">
        <v>123</v>
      </c>
      <c r="M175" s="108"/>
      <c r="N175" s="109" t="s">
        <v>1</v>
      </c>
      <c r="O175" s="110" t="s">
        <v>33</v>
      </c>
      <c r="P175" s="111">
        <v>0</v>
      </c>
      <c r="Q175" s="111">
        <f t="shared" si="11"/>
        <v>0</v>
      </c>
      <c r="R175" s="111">
        <v>0</v>
      </c>
      <c r="S175" s="111">
        <f t="shared" si="12"/>
        <v>0</v>
      </c>
      <c r="T175" s="111">
        <v>0</v>
      </c>
      <c r="U175" s="112">
        <f t="shared" si="13"/>
        <v>0</v>
      </c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S175" s="113" t="s">
        <v>247</v>
      </c>
      <c r="AU175" s="113" t="s">
        <v>119</v>
      </c>
      <c r="AV175" s="113" t="s">
        <v>76</v>
      </c>
      <c r="AZ175" s="15" t="s">
        <v>117</v>
      </c>
      <c r="BF175" s="114">
        <f t="shared" si="14"/>
        <v>26450</v>
      </c>
      <c r="BG175" s="114">
        <f t="shared" si="15"/>
        <v>0</v>
      </c>
      <c r="BH175" s="114">
        <f t="shared" si="16"/>
        <v>0</v>
      </c>
      <c r="BI175" s="114">
        <f t="shared" si="17"/>
        <v>0</v>
      </c>
      <c r="BJ175" s="114">
        <f t="shared" si="18"/>
        <v>0</v>
      </c>
      <c r="BK175" s="15" t="s">
        <v>76</v>
      </c>
      <c r="BL175" s="114">
        <f t="shared" si="19"/>
        <v>26450</v>
      </c>
      <c r="BM175" s="15" t="s">
        <v>247</v>
      </c>
      <c r="BN175" s="113" t="s">
        <v>312</v>
      </c>
    </row>
    <row r="176" spans="1:66" s="2" customFormat="1" ht="44.25" customHeight="1" x14ac:dyDescent="0.2">
      <c r="A176" s="26"/>
      <c r="B176" s="133"/>
      <c r="C176" s="192" t="s">
        <v>313</v>
      </c>
      <c r="D176" s="192" t="s">
        <v>119</v>
      </c>
      <c r="E176" s="193" t="s">
        <v>314</v>
      </c>
      <c r="F176" s="194" t="s">
        <v>315</v>
      </c>
      <c r="G176" s="195" t="s">
        <v>122</v>
      </c>
      <c r="H176" s="196">
        <v>5</v>
      </c>
      <c r="I176" s="197">
        <v>4970</v>
      </c>
      <c r="J176" s="197">
        <f>I176*'Rekapitulace stavby'!$AI$20</f>
        <v>4970</v>
      </c>
      <c r="K176" s="197">
        <f t="shared" si="10"/>
        <v>24850</v>
      </c>
      <c r="L176" s="107" t="s">
        <v>123</v>
      </c>
      <c r="M176" s="108"/>
      <c r="N176" s="109" t="s">
        <v>1</v>
      </c>
      <c r="O176" s="110" t="s">
        <v>33</v>
      </c>
      <c r="P176" s="111">
        <v>0</v>
      </c>
      <c r="Q176" s="111">
        <f t="shared" si="11"/>
        <v>0</v>
      </c>
      <c r="R176" s="111">
        <v>0</v>
      </c>
      <c r="S176" s="111">
        <f t="shared" si="12"/>
        <v>0</v>
      </c>
      <c r="T176" s="111">
        <v>0</v>
      </c>
      <c r="U176" s="112">
        <f t="shared" si="13"/>
        <v>0</v>
      </c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S176" s="113" t="s">
        <v>247</v>
      </c>
      <c r="AU176" s="113" t="s">
        <v>119</v>
      </c>
      <c r="AV176" s="113" t="s">
        <v>76</v>
      </c>
      <c r="AZ176" s="15" t="s">
        <v>117</v>
      </c>
      <c r="BF176" s="114">
        <f t="shared" si="14"/>
        <v>24850</v>
      </c>
      <c r="BG176" s="114">
        <f t="shared" si="15"/>
        <v>0</v>
      </c>
      <c r="BH176" s="114">
        <f t="shared" si="16"/>
        <v>0</v>
      </c>
      <c r="BI176" s="114">
        <f t="shared" si="17"/>
        <v>0</v>
      </c>
      <c r="BJ176" s="114">
        <f t="shared" si="18"/>
        <v>0</v>
      </c>
      <c r="BK176" s="15" t="s">
        <v>76</v>
      </c>
      <c r="BL176" s="114">
        <f t="shared" si="19"/>
        <v>24850</v>
      </c>
      <c r="BM176" s="15" t="s">
        <v>247</v>
      </c>
      <c r="BN176" s="113" t="s">
        <v>316</v>
      </c>
    </row>
    <row r="177" spans="1:66" s="2" customFormat="1" ht="44.25" customHeight="1" x14ac:dyDescent="0.2">
      <c r="A177" s="26"/>
      <c r="B177" s="133"/>
      <c r="C177" s="192" t="s">
        <v>317</v>
      </c>
      <c r="D177" s="192" t="s">
        <v>119</v>
      </c>
      <c r="E177" s="193" t="s">
        <v>318</v>
      </c>
      <c r="F177" s="194" t="s">
        <v>319</v>
      </c>
      <c r="G177" s="195" t="s">
        <v>122</v>
      </c>
      <c r="H177" s="196">
        <v>5</v>
      </c>
      <c r="I177" s="197">
        <v>7100</v>
      </c>
      <c r="J177" s="197">
        <f>I177*'Rekapitulace stavby'!$AI$20</f>
        <v>7100</v>
      </c>
      <c r="K177" s="197">
        <f t="shared" si="10"/>
        <v>35500</v>
      </c>
      <c r="L177" s="107" t="s">
        <v>123</v>
      </c>
      <c r="M177" s="108"/>
      <c r="N177" s="109" t="s">
        <v>1</v>
      </c>
      <c r="O177" s="110" t="s">
        <v>33</v>
      </c>
      <c r="P177" s="111">
        <v>0</v>
      </c>
      <c r="Q177" s="111">
        <f t="shared" si="11"/>
        <v>0</v>
      </c>
      <c r="R177" s="111">
        <v>0</v>
      </c>
      <c r="S177" s="111">
        <f t="shared" si="12"/>
        <v>0</v>
      </c>
      <c r="T177" s="111">
        <v>0</v>
      </c>
      <c r="U177" s="112">
        <f t="shared" si="13"/>
        <v>0</v>
      </c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S177" s="113" t="s">
        <v>247</v>
      </c>
      <c r="AU177" s="113" t="s">
        <v>119</v>
      </c>
      <c r="AV177" s="113" t="s">
        <v>76</v>
      </c>
      <c r="AZ177" s="15" t="s">
        <v>117</v>
      </c>
      <c r="BF177" s="114">
        <f t="shared" si="14"/>
        <v>35500</v>
      </c>
      <c r="BG177" s="114">
        <f t="shared" si="15"/>
        <v>0</v>
      </c>
      <c r="BH177" s="114">
        <f t="shared" si="16"/>
        <v>0</v>
      </c>
      <c r="BI177" s="114">
        <f t="shared" si="17"/>
        <v>0</v>
      </c>
      <c r="BJ177" s="114">
        <f t="shared" si="18"/>
        <v>0</v>
      </c>
      <c r="BK177" s="15" t="s">
        <v>76</v>
      </c>
      <c r="BL177" s="114">
        <f t="shared" si="19"/>
        <v>35500</v>
      </c>
      <c r="BM177" s="15" t="s">
        <v>247</v>
      </c>
      <c r="BN177" s="113" t="s">
        <v>320</v>
      </c>
    </row>
    <row r="178" spans="1:66" s="2" customFormat="1" ht="24.2" customHeight="1" x14ac:dyDescent="0.2">
      <c r="A178" s="26"/>
      <c r="B178" s="133"/>
      <c r="C178" s="192" t="s">
        <v>321</v>
      </c>
      <c r="D178" s="192" t="s">
        <v>119</v>
      </c>
      <c r="E178" s="193" t="s">
        <v>322</v>
      </c>
      <c r="F178" s="194" t="s">
        <v>323</v>
      </c>
      <c r="G178" s="195" t="s">
        <v>122</v>
      </c>
      <c r="H178" s="196">
        <v>5</v>
      </c>
      <c r="I178" s="197">
        <v>327</v>
      </c>
      <c r="J178" s="197">
        <f>I178*'Rekapitulace stavby'!$AI$20</f>
        <v>327</v>
      </c>
      <c r="K178" s="197">
        <f t="shared" si="10"/>
        <v>1635</v>
      </c>
      <c r="L178" s="107" t="s">
        <v>123</v>
      </c>
      <c r="M178" s="108"/>
      <c r="N178" s="109" t="s">
        <v>1</v>
      </c>
      <c r="O178" s="110" t="s">
        <v>33</v>
      </c>
      <c r="P178" s="111">
        <v>0</v>
      </c>
      <c r="Q178" s="111">
        <f t="shared" si="11"/>
        <v>0</v>
      </c>
      <c r="R178" s="111">
        <v>0</v>
      </c>
      <c r="S178" s="111">
        <f t="shared" si="12"/>
        <v>0</v>
      </c>
      <c r="T178" s="111">
        <v>0</v>
      </c>
      <c r="U178" s="112">
        <f t="shared" si="13"/>
        <v>0</v>
      </c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S178" s="113" t="s">
        <v>247</v>
      </c>
      <c r="AU178" s="113" t="s">
        <v>119</v>
      </c>
      <c r="AV178" s="113" t="s">
        <v>76</v>
      </c>
      <c r="AZ178" s="15" t="s">
        <v>117</v>
      </c>
      <c r="BF178" s="114">
        <f t="shared" si="14"/>
        <v>1635</v>
      </c>
      <c r="BG178" s="114">
        <f t="shared" si="15"/>
        <v>0</v>
      </c>
      <c r="BH178" s="114">
        <f t="shared" si="16"/>
        <v>0</v>
      </c>
      <c r="BI178" s="114">
        <f t="shared" si="17"/>
        <v>0</v>
      </c>
      <c r="BJ178" s="114">
        <f t="shared" si="18"/>
        <v>0</v>
      </c>
      <c r="BK178" s="15" t="s">
        <v>76</v>
      </c>
      <c r="BL178" s="114">
        <f t="shared" si="19"/>
        <v>1635</v>
      </c>
      <c r="BM178" s="15" t="s">
        <v>247</v>
      </c>
      <c r="BN178" s="113" t="s">
        <v>324</v>
      </c>
    </row>
    <row r="179" spans="1:66" s="2" customFormat="1" ht="33" customHeight="1" x14ac:dyDescent="0.2">
      <c r="A179" s="26"/>
      <c r="B179" s="133"/>
      <c r="C179" s="192" t="s">
        <v>325</v>
      </c>
      <c r="D179" s="192" t="s">
        <v>119</v>
      </c>
      <c r="E179" s="193" t="s">
        <v>326</v>
      </c>
      <c r="F179" s="194" t="s">
        <v>327</v>
      </c>
      <c r="G179" s="195" t="s">
        <v>122</v>
      </c>
      <c r="H179" s="196">
        <v>10</v>
      </c>
      <c r="I179" s="197">
        <v>1120</v>
      </c>
      <c r="J179" s="197">
        <f>I179*'Rekapitulace stavby'!$AI$20</f>
        <v>1120</v>
      </c>
      <c r="K179" s="197">
        <f t="shared" si="10"/>
        <v>11200</v>
      </c>
      <c r="L179" s="107" t="s">
        <v>123</v>
      </c>
      <c r="M179" s="108"/>
      <c r="N179" s="109" t="s">
        <v>1</v>
      </c>
      <c r="O179" s="110" t="s">
        <v>33</v>
      </c>
      <c r="P179" s="111">
        <v>0</v>
      </c>
      <c r="Q179" s="111">
        <f t="shared" si="11"/>
        <v>0</v>
      </c>
      <c r="R179" s="111">
        <v>0</v>
      </c>
      <c r="S179" s="111">
        <f t="shared" si="12"/>
        <v>0</v>
      </c>
      <c r="T179" s="111">
        <v>0</v>
      </c>
      <c r="U179" s="112">
        <f t="shared" si="13"/>
        <v>0</v>
      </c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S179" s="113" t="s">
        <v>247</v>
      </c>
      <c r="AU179" s="113" t="s">
        <v>119</v>
      </c>
      <c r="AV179" s="113" t="s">
        <v>76</v>
      </c>
      <c r="AZ179" s="15" t="s">
        <v>117</v>
      </c>
      <c r="BF179" s="114">
        <f t="shared" si="14"/>
        <v>11200</v>
      </c>
      <c r="BG179" s="114">
        <f t="shared" si="15"/>
        <v>0</v>
      </c>
      <c r="BH179" s="114">
        <f t="shared" si="16"/>
        <v>0</v>
      </c>
      <c r="BI179" s="114">
        <f t="shared" si="17"/>
        <v>0</v>
      </c>
      <c r="BJ179" s="114">
        <f t="shared" si="18"/>
        <v>0</v>
      </c>
      <c r="BK179" s="15" t="s">
        <v>76</v>
      </c>
      <c r="BL179" s="114">
        <f t="shared" si="19"/>
        <v>11200</v>
      </c>
      <c r="BM179" s="15" t="s">
        <v>247</v>
      </c>
      <c r="BN179" s="113" t="s">
        <v>328</v>
      </c>
    </row>
    <row r="180" spans="1:66" s="2" customFormat="1" ht="33" customHeight="1" x14ac:dyDescent="0.2">
      <c r="A180" s="26"/>
      <c r="B180" s="133"/>
      <c r="C180" s="192" t="s">
        <v>329</v>
      </c>
      <c r="D180" s="192" t="s">
        <v>119</v>
      </c>
      <c r="E180" s="193" t="s">
        <v>330</v>
      </c>
      <c r="F180" s="194" t="s">
        <v>331</v>
      </c>
      <c r="G180" s="195" t="s">
        <v>122</v>
      </c>
      <c r="H180" s="196">
        <v>5</v>
      </c>
      <c r="I180" s="197">
        <v>620</v>
      </c>
      <c r="J180" s="197">
        <f>I180*'Rekapitulace stavby'!$AI$20</f>
        <v>620</v>
      </c>
      <c r="K180" s="197">
        <f t="shared" si="10"/>
        <v>3100</v>
      </c>
      <c r="L180" s="107" t="s">
        <v>123</v>
      </c>
      <c r="M180" s="108"/>
      <c r="N180" s="109" t="s">
        <v>1</v>
      </c>
      <c r="O180" s="110" t="s">
        <v>33</v>
      </c>
      <c r="P180" s="111">
        <v>0</v>
      </c>
      <c r="Q180" s="111">
        <f t="shared" si="11"/>
        <v>0</v>
      </c>
      <c r="R180" s="111">
        <v>0</v>
      </c>
      <c r="S180" s="111">
        <f t="shared" si="12"/>
        <v>0</v>
      </c>
      <c r="T180" s="111">
        <v>0</v>
      </c>
      <c r="U180" s="112">
        <f t="shared" si="13"/>
        <v>0</v>
      </c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S180" s="113" t="s">
        <v>247</v>
      </c>
      <c r="AU180" s="113" t="s">
        <v>119</v>
      </c>
      <c r="AV180" s="113" t="s">
        <v>76</v>
      </c>
      <c r="AZ180" s="15" t="s">
        <v>117</v>
      </c>
      <c r="BF180" s="114">
        <f t="shared" si="14"/>
        <v>3100</v>
      </c>
      <c r="BG180" s="114">
        <f t="shared" si="15"/>
        <v>0</v>
      </c>
      <c r="BH180" s="114">
        <f t="shared" si="16"/>
        <v>0</v>
      </c>
      <c r="BI180" s="114">
        <f t="shared" si="17"/>
        <v>0</v>
      </c>
      <c r="BJ180" s="114">
        <f t="shared" si="18"/>
        <v>0</v>
      </c>
      <c r="BK180" s="15" t="s">
        <v>76</v>
      </c>
      <c r="BL180" s="114">
        <f t="shared" si="19"/>
        <v>3100</v>
      </c>
      <c r="BM180" s="15" t="s">
        <v>247</v>
      </c>
      <c r="BN180" s="113" t="s">
        <v>332</v>
      </c>
    </row>
    <row r="181" spans="1:66" s="2" customFormat="1" ht="33" customHeight="1" x14ac:dyDescent="0.2">
      <c r="A181" s="26"/>
      <c r="B181" s="133"/>
      <c r="C181" s="192" t="s">
        <v>333</v>
      </c>
      <c r="D181" s="192" t="s">
        <v>119</v>
      </c>
      <c r="E181" s="193" t="s">
        <v>334</v>
      </c>
      <c r="F181" s="194" t="s">
        <v>335</v>
      </c>
      <c r="G181" s="195" t="s">
        <v>122</v>
      </c>
      <c r="H181" s="196">
        <v>10</v>
      </c>
      <c r="I181" s="197">
        <v>950</v>
      </c>
      <c r="J181" s="197">
        <f>I181*'Rekapitulace stavby'!$AI$20</f>
        <v>950</v>
      </c>
      <c r="K181" s="197">
        <f t="shared" si="10"/>
        <v>9500</v>
      </c>
      <c r="L181" s="107" t="s">
        <v>123</v>
      </c>
      <c r="M181" s="108"/>
      <c r="N181" s="109" t="s">
        <v>1</v>
      </c>
      <c r="O181" s="110" t="s">
        <v>33</v>
      </c>
      <c r="P181" s="111">
        <v>0</v>
      </c>
      <c r="Q181" s="111">
        <f t="shared" si="11"/>
        <v>0</v>
      </c>
      <c r="R181" s="111">
        <v>0</v>
      </c>
      <c r="S181" s="111">
        <f t="shared" si="12"/>
        <v>0</v>
      </c>
      <c r="T181" s="111">
        <v>0</v>
      </c>
      <c r="U181" s="112">
        <f t="shared" si="13"/>
        <v>0</v>
      </c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S181" s="113" t="s">
        <v>336</v>
      </c>
      <c r="AU181" s="113" t="s">
        <v>119</v>
      </c>
      <c r="AV181" s="113" t="s">
        <v>76</v>
      </c>
      <c r="AZ181" s="15" t="s">
        <v>117</v>
      </c>
      <c r="BF181" s="114">
        <f t="shared" si="14"/>
        <v>9500</v>
      </c>
      <c r="BG181" s="114">
        <f t="shared" si="15"/>
        <v>0</v>
      </c>
      <c r="BH181" s="114">
        <f t="shared" si="16"/>
        <v>0</v>
      </c>
      <c r="BI181" s="114">
        <f t="shared" si="17"/>
        <v>0</v>
      </c>
      <c r="BJ181" s="114">
        <f t="shared" si="18"/>
        <v>0</v>
      </c>
      <c r="BK181" s="15" t="s">
        <v>76</v>
      </c>
      <c r="BL181" s="114">
        <f t="shared" si="19"/>
        <v>9500</v>
      </c>
      <c r="BM181" s="15" t="s">
        <v>336</v>
      </c>
      <c r="BN181" s="113" t="s">
        <v>337</v>
      </c>
    </row>
    <row r="182" spans="1:66" s="2" customFormat="1" ht="24.2" customHeight="1" x14ac:dyDescent="0.2">
      <c r="A182" s="26"/>
      <c r="B182" s="133"/>
      <c r="C182" s="192" t="s">
        <v>338</v>
      </c>
      <c r="D182" s="192" t="s">
        <v>119</v>
      </c>
      <c r="E182" s="193" t="s">
        <v>339</v>
      </c>
      <c r="F182" s="194" t="s">
        <v>340</v>
      </c>
      <c r="G182" s="195" t="s">
        <v>122</v>
      </c>
      <c r="H182" s="196">
        <v>2</v>
      </c>
      <c r="I182" s="197">
        <v>357</v>
      </c>
      <c r="J182" s="197">
        <f>I182*'Rekapitulace stavby'!$AI$20</f>
        <v>357</v>
      </c>
      <c r="K182" s="197">
        <f t="shared" si="10"/>
        <v>714</v>
      </c>
      <c r="L182" s="107" t="s">
        <v>123</v>
      </c>
      <c r="M182" s="108"/>
      <c r="N182" s="109" t="s">
        <v>1</v>
      </c>
      <c r="O182" s="110" t="s">
        <v>33</v>
      </c>
      <c r="P182" s="111">
        <v>0</v>
      </c>
      <c r="Q182" s="111">
        <f t="shared" si="11"/>
        <v>0</v>
      </c>
      <c r="R182" s="111">
        <v>0</v>
      </c>
      <c r="S182" s="111">
        <f t="shared" si="12"/>
        <v>0</v>
      </c>
      <c r="T182" s="111">
        <v>0</v>
      </c>
      <c r="U182" s="112">
        <f t="shared" si="13"/>
        <v>0</v>
      </c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S182" s="113" t="s">
        <v>124</v>
      </c>
      <c r="AU182" s="113" t="s">
        <v>119</v>
      </c>
      <c r="AV182" s="113" t="s">
        <v>76</v>
      </c>
      <c r="AZ182" s="15" t="s">
        <v>117</v>
      </c>
      <c r="BF182" s="114">
        <f t="shared" si="14"/>
        <v>714</v>
      </c>
      <c r="BG182" s="114">
        <f t="shared" si="15"/>
        <v>0</v>
      </c>
      <c r="BH182" s="114">
        <f t="shared" si="16"/>
        <v>0</v>
      </c>
      <c r="BI182" s="114">
        <f t="shared" si="17"/>
        <v>0</v>
      </c>
      <c r="BJ182" s="114">
        <f t="shared" si="18"/>
        <v>0</v>
      </c>
      <c r="BK182" s="15" t="s">
        <v>76</v>
      </c>
      <c r="BL182" s="114">
        <f t="shared" si="19"/>
        <v>714</v>
      </c>
      <c r="BM182" s="15" t="s">
        <v>125</v>
      </c>
      <c r="BN182" s="113" t="s">
        <v>341</v>
      </c>
    </row>
    <row r="183" spans="1:66" s="2" customFormat="1" ht="33" customHeight="1" x14ac:dyDescent="0.2">
      <c r="A183" s="26"/>
      <c r="B183" s="133"/>
      <c r="C183" s="192" t="s">
        <v>342</v>
      </c>
      <c r="D183" s="192" t="s">
        <v>119</v>
      </c>
      <c r="E183" s="193" t="s">
        <v>343</v>
      </c>
      <c r="F183" s="194" t="s">
        <v>344</v>
      </c>
      <c r="G183" s="195" t="s">
        <v>122</v>
      </c>
      <c r="H183" s="196">
        <v>10</v>
      </c>
      <c r="I183" s="197">
        <v>1050</v>
      </c>
      <c r="J183" s="197">
        <f>I183*'Rekapitulace stavby'!$AI$20</f>
        <v>1050</v>
      </c>
      <c r="K183" s="197">
        <f t="shared" si="10"/>
        <v>10500</v>
      </c>
      <c r="L183" s="107" t="s">
        <v>123</v>
      </c>
      <c r="M183" s="108"/>
      <c r="N183" s="109" t="s">
        <v>1</v>
      </c>
      <c r="O183" s="110" t="s">
        <v>33</v>
      </c>
      <c r="P183" s="111">
        <v>0</v>
      </c>
      <c r="Q183" s="111">
        <f t="shared" si="11"/>
        <v>0</v>
      </c>
      <c r="R183" s="111">
        <v>0</v>
      </c>
      <c r="S183" s="111">
        <f t="shared" si="12"/>
        <v>0</v>
      </c>
      <c r="T183" s="111">
        <v>0</v>
      </c>
      <c r="U183" s="112">
        <f t="shared" si="13"/>
        <v>0</v>
      </c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S183" s="113" t="s">
        <v>124</v>
      </c>
      <c r="AU183" s="113" t="s">
        <v>119</v>
      </c>
      <c r="AV183" s="113" t="s">
        <v>76</v>
      </c>
      <c r="AZ183" s="15" t="s">
        <v>117</v>
      </c>
      <c r="BF183" s="114">
        <f t="shared" si="14"/>
        <v>10500</v>
      </c>
      <c r="BG183" s="114">
        <f t="shared" si="15"/>
        <v>0</v>
      </c>
      <c r="BH183" s="114">
        <f t="shared" si="16"/>
        <v>0</v>
      </c>
      <c r="BI183" s="114">
        <f t="shared" si="17"/>
        <v>0</v>
      </c>
      <c r="BJ183" s="114">
        <f t="shared" si="18"/>
        <v>0</v>
      </c>
      <c r="BK183" s="15" t="s">
        <v>76</v>
      </c>
      <c r="BL183" s="114">
        <f t="shared" si="19"/>
        <v>10500</v>
      </c>
      <c r="BM183" s="15" t="s">
        <v>125</v>
      </c>
      <c r="BN183" s="113" t="s">
        <v>345</v>
      </c>
    </row>
    <row r="184" spans="1:66" s="2" customFormat="1" ht="33" customHeight="1" x14ac:dyDescent="0.2">
      <c r="A184" s="26"/>
      <c r="B184" s="133"/>
      <c r="C184" s="192" t="s">
        <v>346</v>
      </c>
      <c r="D184" s="192" t="s">
        <v>119</v>
      </c>
      <c r="E184" s="193" t="s">
        <v>347</v>
      </c>
      <c r="F184" s="194" t="s">
        <v>348</v>
      </c>
      <c r="G184" s="195" t="s">
        <v>122</v>
      </c>
      <c r="H184" s="196">
        <v>5</v>
      </c>
      <c r="I184" s="197">
        <v>1480</v>
      </c>
      <c r="J184" s="197">
        <f>I184*'Rekapitulace stavby'!$AI$20</f>
        <v>1480</v>
      </c>
      <c r="K184" s="197">
        <f t="shared" si="10"/>
        <v>7400</v>
      </c>
      <c r="L184" s="107" t="s">
        <v>123</v>
      </c>
      <c r="M184" s="108"/>
      <c r="N184" s="109" t="s">
        <v>1</v>
      </c>
      <c r="O184" s="110" t="s">
        <v>33</v>
      </c>
      <c r="P184" s="111">
        <v>0</v>
      </c>
      <c r="Q184" s="111">
        <f t="shared" si="11"/>
        <v>0</v>
      </c>
      <c r="R184" s="111">
        <v>0</v>
      </c>
      <c r="S184" s="111">
        <f t="shared" si="12"/>
        <v>0</v>
      </c>
      <c r="T184" s="111">
        <v>0</v>
      </c>
      <c r="U184" s="112">
        <f t="shared" si="13"/>
        <v>0</v>
      </c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S184" s="113" t="s">
        <v>124</v>
      </c>
      <c r="AU184" s="113" t="s">
        <v>119</v>
      </c>
      <c r="AV184" s="113" t="s">
        <v>76</v>
      </c>
      <c r="AZ184" s="15" t="s">
        <v>117</v>
      </c>
      <c r="BF184" s="114">
        <f t="shared" si="14"/>
        <v>7400</v>
      </c>
      <c r="BG184" s="114">
        <f t="shared" si="15"/>
        <v>0</v>
      </c>
      <c r="BH184" s="114">
        <f t="shared" si="16"/>
        <v>0</v>
      </c>
      <c r="BI184" s="114">
        <f t="shared" si="17"/>
        <v>0</v>
      </c>
      <c r="BJ184" s="114">
        <f t="shared" si="18"/>
        <v>0</v>
      </c>
      <c r="BK184" s="15" t="s">
        <v>76</v>
      </c>
      <c r="BL184" s="114">
        <f t="shared" si="19"/>
        <v>7400</v>
      </c>
      <c r="BM184" s="15" t="s">
        <v>125</v>
      </c>
      <c r="BN184" s="113" t="s">
        <v>349</v>
      </c>
    </row>
    <row r="185" spans="1:66" s="2" customFormat="1" ht="44.25" customHeight="1" x14ac:dyDescent="0.2">
      <c r="A185" s="26"/>
      <c r="B185" s="133"/>
      <c r="C185" s="192" t="s">
        <v>350</v>
      </c>
      <c r="D185" s="192" t="s">
        <v>119</v>
      </c>
      <c r="E185" s="193" t="s">
        <v>351</v>
      </c>
      <c r="F185" s="194" t="s">
        <v>352</v>
      </c>
      <c r="G185" s="195" t="s">
        <v>122</v>
      </c>
      <c r="H185" s="196">
        <v>5</v>
      </c>
      <c r="I185" s="197">
        <v>4970</v>
      </c>
      <c r="J185" s="197">
        <f>I185*'Rekapitulace stavby'!$AI$20</f>
        <v>4970</v>
      </c>
      <c r="K185" s="197">
        <f t="shared" si="10"/>
        <v>24850</v>
      </c>
      <c r="L185" s="107" t="s">
        <v>123</v>
      </c>
      <c r="M185" s="108"/>
      <c r="N185" s="109" t="s">
        <v>1</v>
      </c>
      <c r="O185" s="110" t="s">
        <v>33</v>
      </c>
      <c r="P185" s="111">
        <v>0</v>
      </c>
      <c r="Q185" s="111">
        <f t="shared" si="11"/>
        <v>0</v>
      </c>
      <c r="R185" s="111">
        <v>0</v>
      </c>
      <c r="S185" s="111">
        <f t="shared" si="12"/>
        <v>0</v>
      </c>
      <c r="T185" s="111">
        <v>0</v>
      </c>
      <c r="U185" s="112">
        <f t="shared" si="13"/>
        <v>0</v>
      </c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S185" s="113" t="s">
        <v>124</v>
      </c>
      <c r="AU185" s="113" t="s">
        <v>119</v>
      </c>
      <c r="AV185" s="113" t="s">
        <v>76</v>
      </c>
      <c r="AZ185" s="15" t="s">
        <v>117</v>
      </c>
      <c r="BF185" s="114">
        <f t="shared" si="14"/>
        <v>24850</v>
      </c>
      <c r="BG185" s="114">
        <f t="shared" si="15"/>
        <v>0</v>
      </c>
      <c r="BH185" s="114">
        <f t="shared" si="16"/>
        <v>0</v>
      </c>
      <c r="BI185" s="114">
        <f t="shared" si="17"/>
        <v>0</v>
      </c>
      <c r="BJ185" s="114">
        <f t="shared" si="18"/>
        <v>0</v>
      </c>
      <c r="BK185" s="15" t="s">
        <v>76</v>
      </c>
      <c r="BL185" s="114">
        <f t="shared" si="19"/>
        <v>24850</v>
      </c>
      <c r="BM185" s="15" t="s">
        <v>125</v>
      </c>
      <c r="BN185" s="113" t="s">
        <v>353</v>
      </c>
    </row>
    <row r="186" spans="1:66" s="2" customFormat="1" ht="33" customHeight="1" x14ac:dyDescent="0.2">
      <c r="A186" s="26"/>
      <c r="B186" s="133"/>
      <c r="C186" s="192" t="s">
        <v>354</v>
      </c>
      <c r="D186" s="192" t="s">
        <v>119</v>
      </c>
      <c r="E186" s="193" t="s">
        <v>355</v>
      </c>
      <c r="F186" s="194" t="s">
        <v>356</v>
      </c>
      <c r="G186" s="195" t="s">
        <v>122</v>
      </c>
      <c r="H186" s="196">
        <v>6</v>
      </c>
      <c r="I186" s="197">
        <v>824</v>
      </c>
      <c r="J186" s="197">
        <f>I186*'Rekapitulace stavby'!$AI$20</f>
        <v>824</v>
      </c>
      <c r="K186" s="197">
        <f t="shared" si="10"/>
        <v>4944</v>
      </c>
      <c r="L186" s="107" t="s">
        <v>123</v>
      </c>
      <c r="M186" s="108"/>
      <c r="N186" s="109" t="s">
        <v>1</v>
      </c>
      <c r="O186" s="110" t="s">
        <v>33</v>
      </c>
      <c r="P186" s="111">
        <v>0</v>
      </c>
      <c r="Q186" s="111">
        <f t="shared" si="11"/>
        <v>0</v>
      </c>
      <c r="R186" s="111">
        <v>0</v>
      </c>
      <c r="S186" s="111">
        <f t="shared" si="12"/>
        <v>0</v>
      </c>
      <c r="T186" s="111">
        <v>0</v>
      </c>
      <c r="U186" s="112">
        <f t="shared" si="13"/>
        <v>0</v>
      </c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S186" s="113" t="s">
        <v>124</v>
      </c>
      <c r="AU186" s="113" t="s">
        <v>119</v>
      </c>
      <c r="AV186" s="113" t="s">
        <v>76</v>
      </c>
      <c r="AZ186" s="15" t="s">
        <v>117</v>
      </c>
      <c r="BF186" s="114">
        <f t="shared" si="14"/>
        <v>4944</v>
      </c>
      <c r="BG186" s="114">
        <f t="shared" si="15"/>
        <v>0</v>
      </c>
      <c r="BH186" s="114">
        <f t="shared" si="16"/>
        <v>0</v>
      </c>
      <c r="BI186" s="114">
        <f t="shared" si="17"/>
        <v>0</v>
      </c>
      <c r="BJ186" s="114">
        <f t="shared" si="18"/>
        <v>0</v>
      </c>
      <c r="BK186" s="15" t="s">
        <v>76</v>
      </c>
      <c r="BL186" s="114">
        <f t="shared" si="19"/>
        <v>4944</v>
      </c>
      <c r="BM186" s="15" t="s">
        <v>125</v>
      </c>
      <c r="BN186" s="113" t="s">
        <v>357</v>
      </c>
    </row>
    <row r="187" spans="1:66" s="2" customFormat="1" ht="37.9" customHeight="1" x14ac:dyDescent="0.2">
      <c r="A187" s="26"/>
      <c r="B187" s="133"/>
      <c r="C187" s="192" t="s">
        <v>358</v>
      </c>
      <c r="D187" s="192" t="s">
        <v>119</v>
      </c>
      <c r="E187" s="193" t="s">
        <v>359</v>
      </c>
      <c r="F187" s="194" t="s">
        <v>360</v>
      </c>
      <c r="G187" s="195" t="s">
        <v>122</v>
      </c>
      <c r="H187" s="196">
        <v>20</v>
      </c>
      <c r="I187" s="197">
        <v>233</v>
      </c>
      <c r="J187" s="197">
        <f>I187*'Rekapitulace stavby'!$AI$20</f>
        <v>233</v>
      </c>
      <c r="K187" s="197">
        <f t="shared" si="10"/>
        <v>4660</v>
      </c>
      <c r="L187" s="107" t="s">
        <v>123</v>
      </c>
      <c r="M187" s="108"/>
      <c r="N187" s="109" t="s">
        <v>1</v>
      </c>
      <c r="O187" s="110" t="s">
        <v>33</v>
      </c>
      <c r="P187" s="111">
        <v>0</v>
      </c>
      <c r="Q187" s="111">
        <f t="shared" si="11"/>
        <v>0</v>
      </c>
      <c r="R187" s="111">
        <v>0</v>
      </c>
      <c r="S187" s="111">
        <f t="shared" si="12"/>
        <v>0</v>
      </c>
      <c r="T187" s="111">
        <v>0</v>
      </c>
      <c r="U187" s="112">
        <f t="shared" si="13"/>
        <v>0</v>
      </c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S187" s="113" t="s">
        <v>124</v>
      </c>
      <c r="AU187" s="113" t="s">
        <v>119</v>
      </c>
      <c r="AV187" s="113" t="s">
        <v>76</v>
      </c>
      <c r="AZ187" s="15" t="s">
        <v>117</v>
      </c>
      <c r="BF187" s="114">
        <f t="shared" si="14"/>
        <v>4660</v>
      </c>
      <c r="BG187" s="114">
        <f t="shared" si="15"/>
        <v>0</v>
      </c>
      <c r="BH187" s="114">
        <f t="shared" si="16"/>
        <v>0</v>
      </c>
      <c r="BI187" s="114">
        <f t="shared" si="17"/>
        <v>0</v>
      </c>
      <c r="BJ187" s="114">
        <f t="shared" si="18"/>
        <v>0</v>
      </c>
      <c r="BK187" s="15" t="s">
        <v>76</v>
      </c>
      <c r="BL187" s="114">
        <f t="shared" si="19"/>
        <v>4660</v>
      </c>
      <c r="BM187" s="15" t="s">
        <v>125</v>
      </c>
      <c r="BN187" s="113" t="s">
        <v>361</v>
      </c>
    </row>
    <row r="188" spans="1:66" s="2" customFormat="1" ht="37.9" customHeight="1" x14ac:dyDescent="0.2">
      <c r="A188" s="26"/>
      <c r="B188" s="133"/>
      <c r="C188" s="192" t="s">
        <v>362</v>
      </c>
      <c r="D188" s="192" t="s">
        <v>119</v>
      </c>
      <c r="E188" s="193" t="s">
        <v>363</v>
      </c>
      <c r="F188" s="194" t="s">
        <v>364</v>
      </c>
      <c r="G188" s="195" t="s">
        <v>122</v>
      </c>
      <c r="H188" s="196">
        <v>20</v>
      </c>
      <c r="I188" s="197">
        <v>301</v>
      </c>
      <c r="J188" s="197">
        <f>I188*'Rekapitulace stavby'!$AI$20</f>
        <v>301</v>
      </c>
      <c r="K188" s="197">
        <f t="shared" si="10"/>
        <v>6020</v>
      </c>
      <c r="L188" s="107" t="s">
        <v>123</v>
      </c>
      <c r="M188" s="108"/>
      <c r="N188" s="109" t="s">
        <v>1</v>
      </c>
      <c r="O188" s="110" t="s">
        <v>33</v>
      </c>
      <c r="P188" s="111">
        <v>0</v>
      </c>
      <c r="Q188" s="111">
        <f t="shared" si="11"/>
        <v>0</v>
      </c>
      <c r="R188" s="111">
        <v>0</v>
      </c>
      <c r="S188" s="111">
        <f t="shared" si="12"/>
        <v>0</v>
      </c>
      <c r="T188" s="111">
        <v>0</v>
      </c>
      <c r="U188" s="112">
        <f t="shared" si="13"/>
        <v>0</v>
      </c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S188" s="113" t="s">
        <v>124</v>
      </c>
      <c r="AU188" s="113" t="s">
        <v>119</v>
      </c>
      <c r="AV188" s="113" t="s">
        <v>76</v>
      </c>
      <c r="AZ188" s="15" t="s">
        <v>117</v>
      </c>
      <c r="BF188" s="114">
        <f t="shared" si="14"/>
        <v>6020</v>
      </c>
      <c r="BG188" s="114">
        <f t="shared" si="15"/>
        <v>0</v>
      </c>
      <c r="BH188" s="114">
        <f t="shared" si="16"/>
        <v>0</v>
      </c>
      <c r="BI188" s="114">
        <f t="shared" si="17"/>
        <v>0</v>
      </c>
      <c r="BJ188" s="114">
        <f t="shared" si="18"/>
        <v>0</v>
      </c>
      <c r="BK188" s="15" t="s">
        <v>76</v>
      </c>
      <c r="BL188" s="114">
        <f t="shared" si="19"/>
        <v>6020</v>
      </c>
      <c r="BM188" s="15" t="s">
        <v>125</v>
      </c>
      <c r="BN188" s="113" t="s">
        <v>365</v>
      </c>
    </row>
    <row r="189" spans="1:66" s="2" customFormat="1" ht="37.9" customHeight="1" x14ac:dyDescent="0.2">
      <c r="A189" s="26"/>
      <c r="B189" s="133"/>
      <c r="C189" s="192" t="s">
        <v>366</v>
      </c>
      <c r="D189" s="192" t="s">
        <v>119</v>
      </c>
      <c r="E189" s="193" t="s">
        <v>367</v>
      </c>
      <c r="F189" s="194" t="s">
        <v>368</v>
      </c>
      <c r="G189" s="195" t="s">
        <v>122</v>
      </c>
      <c r="H189" s="196">
        <v>20</v>
      </c>
      <c r="I189" s="197">
        <v>124</v>
      </c>
      <c r="J189" s="197">
        <f>I189*'Rekapitulace stavby'!$AI$20</f>
        <v>124</v>
      </c>
      <c r="K189" s="197">
        <f t="shared" si="10"/>
        <v>2480</v>
      </c>
      <c r="L189" s="107" t="s">
        <v>123</v>
      </c>
      <c r="M189" s="108"/>
      <c r="N189" s="109" t="s">
        <v>1</v>
      </c>
      <c r="O189" s="110" t="s">
        <v>33</v>
      </c>
      <c r="P189" s="111">
        <v>0</v>
      </c>
      <c r="Q189" s="111">
        <f t="shared" si="11"/>
        <v>0</v>
      </c>
      <c r="R189" s="111">
        <v>0</v>
      </c>
      <c r="S189" s="111">
        <f t="shared" si="12"/>
        <v>0</v>
      </c>
      <c r="T189" s="111">
        <v>0</v>
      </c>
      <c r="U189" s="112">
        <f t="shared" si="13"/>
        <v>0</v>
      </c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S189" s="113" t="s">
        <v>124</v>
      </c>
      <c r="AU189" s="113" t="s">
        <v>119</v>
      </c>
      <c r="AV189" s="113" t="s">
        <v>76</v>
      </c>
      <c r="AZ189" s="15" t="s">
        <v>117</v>
      </c>
      <c r="BF189" s="114">
        <f t="shared" si="14"/>
        <v>2480</v>
      </c>
      <c r="BG189" s="114">
        <f t="shared" si="15"/>
        <v>0</v>
      </c>
      <c r="BH189" s="114">
        <f t="shared" si="16"/>
        <v>0</v>
      </c>
      <c r="BI189" s="114">
        <f t="shared" si="17"/>
        <v>0</v>
      </c>
      <c r="BJ189" s="114">
        <f t="shared" si="18"/>
        <v>0</v>
      </c>
      <c r="BK189" s="15" t="s">
        <v>76</v>
      </c>
      <c r="BL189" s="114">
        <f t="shared" si="19"/>
        <v>2480</v>
      </c>
      <c r="BM189" s="15" t="s">
        <v>125</v>
      </c>
      <c r="BN189" s="113" t="s">
        <v>369</v>
      </c>
    </row>
    <row r="190" spans="1:66" s="2" customFormat="1" ht="37.9" customHeight="1" x14ac:dyDescent="0.2">
      <c r="A190" s="26"/>
      <c r="B190" s="133"/>
      <c r="C190" s="192" t="s">
        <v>370</v>
      </c>
      <c r="D190" s="192" t="s">
        <v>119</v>
      </c>
      <c r="E190" s="193" t="s">
        <v>371</v>
      </c>
      <c r="F190" s="194" t="s">
        <v>372</v>
      </c>
      <c r="G190" s="195" t="s">
        <v>122</v>
      </c>
      <c r="H190" s="196">
        <v>20</v>
      </c>
      <c r="I190" s="197">
        <v>222</v>
      </c>
      <c r="J190" s="197">
        <f>I190*'Rekapitulace stavby'!$AI$20</f>
        <v>222</v>
      </c>
      <c r="K190" s="197">
        <f t="shared" si="10"/>
        <v>4440</v>
      </c>
      <c r="L190" s="107" t="s">
        <v>123</v>
      </c>
      <c r="M190" s="108"/>
      <c r="N190" s="109" t="s">
        <v>1</v>
      </c>
      <c r="O190" s="110" t="s">
        <v>33</v>
      </c>
      <c r="P190" s="111">
        <v>0</v>
      </c>
      <c r="Q190" s="111">
        <f t="shared" si="11"/>
        <v>0</v>
      </c>
      <c r="R190" s="111">
        <v>0</v>
      </c>
      <c r="S190" s="111">
        <f t="shared" si="12"/>
        <v>0</v>
      </c>
      <c r="T190" s="111">
        <v>0</v>
      </c>
      <c r="U190" s="112">
        <f t="shared" si="13"/>
        <v>0</v>
      </c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S190" s="113" t="s">
        <v>124</v>
      </c>
      <c r="AU190" s="113" t="s">
        <v>119</v>
      </c>
      <c r="AV190" s="113" t="s">
        <v>76</v>
      </c>
      <c r="AZ190" s="15" t="s">
        <v>117</v>
      </c>
      <c r="BF190" s="114">
        <f t="shared" si="14"/>
        <v>4440</v>
      </c>
      <c r="BG190" s="114">
        <f t="shared" si="15"/>
        <v>0</v>
      </c>
      <c r="BH190" s="114">
        <f t="shared" si="16"/>
        <v>0</v>
      </c>
      <c r="BI190" s="114">
        <f t="shared" si="17"/>
        <v>0</v>
      </c>
      <c r="BJ190" s="114">
        <f t="shared" si="18"/>
        <v>0</v>
      </c>
      <c r="BK190" s="15" t="s">
        <v>76</v>
      </c>
      <c r="BL190" s="114">
        <f t="shared" si="19"/>
        <v>4440</v>
      </c>
      <c r="BM190" s="15" t="s">
        <v>125</v>
      </c>
      <c r="BN190" s="113" t="s">
        <v>373</v>
      </c>
    </row>
    <row r="191" spans="1:66" s="2" customFormat="1" ht="37.9" customHeight="1" x14ac:dyDescent="0.2">
      <c r="A191" s="26"/>
      <c r="B191" s="133"/>
      <c r="C191" s="192" t="s">
        <v>374</v>
      </c>
      <c r="D191" s="192" t="s">
        <v>119</v>
      </c>
      <c r="E191" s="193" t="s">
        <v>375</v>
      </c>
      <c r="F191" s="194" t="s">
        <v>376</v>
      </c>
      <c r="G191" s="195" t="s">
        <v>122</v>
      </c>
      <c r="H191" s="196">
        <v>20</v>
      </c>
      <c r="I191" s="197">
        <v>301</v>
      </c>
      <c r="J191" s="197">
        <f>I191*'Rekapitulace stavby'!$AI$20</f>
        <v>301</v>
      </c>
      <c r="K191" s="197">
        <f t="shared" si="10"/>
        <v>6020</v>
      </c>
      <c r="L191" s="107" t="s">
        <v>123</v>
      </c>
      <c r="M191" s="108"/>
      <c r="N191" s="109" t="s">
        <v>1</v>
      </c>
      <c r="O191" s="110" t="s">
        <v>33</v>
      </c>
      <c r="P191" s="111">
        <v>0</v>
      </c>
      <c r="Q191" s="111">
        <f t="shared" si="11"/>
        <v>0</v>
      </c>
      <c r="R191" s="111">
        <v>0</v>
      </c>
      <c r="S191" s="111">
        <f t="shared" si="12"/>
        <v>0</v>
      </c>
      <c r="T191" s="111">
        <v>0</v>
      </c>
      <c r="U191" s="112">
        <f t="shared" si="13"/>
        <v>0</v>
      </c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S191" s="113" t="s">
        <v>124</v>
      </c>
      <c r="AU191" s="113" t="s">
        <v>119</v>
      </c>
      <c r="AV191" s="113" t="s">
        <v>76</v>
      </c>
      <c r="AZ191" s="15" t="s">
        <v>117</v>
      </c>
      <c r="BF191" s="114">
        <f t="shared" si="14"/>
        <v>6020</v>
      </c>
      <c r="BG191" s="114">
        <f t="shared" si="15"/>
        <v>0</v>
      </c>
      <c r="BH191" s="114">
        <f t="shared" si="16"/>
        <v>0</v>
      </c>
      <c r="BI191" s="114">
        <f t="shared" si="17"/>
        <v>0</v>
      </c>
      <c r="BJ191" s="114">
        <f t="shared" si="18"/>
        <v>0</v>
      </c>
      <c r="BK191" s="15" t="s">
        <v>76</v>
      </c>
      <c r="BL191" s="114">
        <f t="shared" si="19"/>
        <v>6020</v>
      </c>
      <c r="BM191" s="15" t="s">
        <v>125</v>
      </c>
      <c r="BN191" s="113" t="s">
        <v>377</v>
      </c>
    </row>
    <row r="192" spans="1:66" s="2" customFormat="1" ht="37.9" customHeight="1" x14ac:dyDescent="0.2">
      <c r="A192" s="26"/>
      <c r="B192" s="133"/>
      <c r="C192" s="192" t="s">
        <v>378</v>
      </c>
      <c r="D192" s="192" t="s">
        <v>119</v>
      </c>
      <c r="E192" s="193" t="s">
        <v>379</v>
      </c>
      <c r="F192" s="194" t="s">
        <v>380</v>
      </c>
      <c r="G192" s="195" t="s">
        <v>122</v>
      </c>
      <c r="H192" s="196">
        <v>20</v>
      </c>
      <c r="I192" s="197">
        <v>418</v>
      </c>
      <c r="J192" s="197">
        <f>I192*'Rekapitulace stavby'!$AI$20</f>
        <v>418</v>
      </c>
      <c r="K192" s="197">
        <f t="shared" si="10"/>
        <v>8360</v>
      </c>
      <c r="L192" s="107" t="s">
        <v>123</v>
      </c>
      <c r="M192" s="108"/>
      <c r="N192" s="109" t="s">
        <v>1</v>
      </c>
      <c r="O192" s="110" t="s">
        <v>33</v>
      </c>
      <c r="P192" s="111">
        <v>0</v>
      </c>
      <c r="Q192" s="111">
        <f t="shared" si="11"/>
        <v>0</v>
      </c>
      <c r="R192" s="111">
        <v>0</v>
      </c>
      <c r="S192" s="111">
        <f t="shared" si="12"/>
        <v>0</v>
      </c>
      <c r="T192" s="111">
        <v>0</v>
      </c>
      <c r="U192" s="112">
        <f t="shared" si="13"/>
        <v>0</v>
      </c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S192" s="113" t="s">
        <v>124</v>
      </c>
      <c r="AU192" s="113" t="s">
        <v>119</v>
      </c>
      <c r="AV192" s="113" t="s">
        <v>76</v>
      </c>
      <c r="AZ192" s="15" t="s">
        <v>117</v>
      </c>
      <c r="BF192" s="114">
        <f t="shared" si="14"/>
        <v>8360</v>
      </c>
      <c r="BG192" s="114">
        <f t="shared" si="15"/>
        <v>0</v>
      </c>
      <c r="BH192" s="114">
        <f t="shared" si="16"/>
        <v>0</v>
      </c>
      <c r="BI192" s="114">
        <f t="shared" si="17"/>
        <v>0</v>
      </c>
      <c r="BJ192" s="114">
        <f t="shared" si="18"/>
        <v>0</v>
      </c>
      <c r="BK192" s="15" t="s">
        <v>76</v>
      </c>
      <c r="BL192" s="114">
        <f t="shared" si="19"/>
        <v>8360</v>
      </c>
      <c r="BM192" s="15" t="s">
        <v>125</v>
      </c>
      <c r="BN192" s="113" t="s">
        <v>381</v>
      </c>
    </row>
    <row r="193" spans="1:66" s="2" customFormat="1" ht="37.9" customHeight="1" x14ac:dyDescent="0.2">
      <c r="A193" s="26"/>
      <c r="B193" s="133"/>
      <c r="C193" s="192" t="s">
        <v>382</v>
      </c>
      <c r="D193" s="192" t="s">
        <v>119</v>
      </c>
      <c r="E193" s="193" t="s">
        <v>383</v>
      </c>
      <c r="F193" s="194" t="s">
        <v>384</v>
      </c>
      <c r="G193" s="195" t="s">
        <v>122</v>
      </c>
      <c r="H193" s="196">
        <v>20</v>
      </c>
      <c r="I193" s="197">
        <v>697</v>
      </c>
      <c r="J193" s="197">
        <f>I193*'Rekapitulace stavby'!$AI$20</f>
        <v>697</v>
      </c>
      <c r="K193" s="197">
        <f t="shared" ref="K193:K199" si="20">ROUND(J193*H193,2)</f>
        <v>13940</v>
      </c>
      <c r="L193" s="107" t="s">
        <v>123</v>
      </c>
      <c r="M193" s="108"/>
      <c r="N193" s="109" t="s">
        <v>1</v>
      </c>
      <c r="O193" s="110" t="s">
        <v>33</v>
      </c>
      <c r="P193" s="111">
        <v>0</v>
      </c>
      <c r="Q193" s="111">
        <f t="shared" ref="Q193:Q199" si="21">P193*H193</f>
        <v>0</v>
      </c>
      <c r="R193" s="111">
        <v>0</v>
      </c>
      <c r="S193" s="111">
        <f t="shared" ref="S193:S199" si="22">R193*H193</f>
        <v>0</v>
      </c>
      <c r="T193" s="111">
        <v>0</v>
      </c>
      <c r="U193" s="112">
        <f t="shared" ref="U193:U199" si="23">T193*H193</f>
        <v>0</v>
      </c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S193" s="113" t="s">
        <v>124</v>
      </c>
      <c r="AU193" s="113" t="s">
        <v>119</v>
      </c>
      <c r="AV193" s="113" t="s">
        <v>76</v>
      </c>
      <c r="AZ193" s="15" t="s">
        <v>117</v>
      </c>
      <c r="BF193" s="114">
        <f t="shared" ref="BF193:BF199" si="24">IF(O193="základní",K193,0)</f>
        <v>13940</v>
      </c>
      <c r="BG193" s="114">
        <f t="shared" ref="BG193:BG199" si="25">IF(O193="snížená",K193,0)</f>
        <v>0</v>
      </c>
      <c r="BH193" s="114">
        <f t="shared" ref="BH193:BH199" si="26">IF(O193="zákl. přenesená",K193,0)</f>
        <v>0</v>
      </c>
      <c r="BI193" s="114">
        <f t="shared" ref="BI193:BI199" si="27">IF(O193="sníž. přenesená",K193,0)</f>
        <v>0</v>
      </c>
      <c r="BJ193" s="114">
        <f t="shared" ref="BJ193:BJ199" si="28">IF(O193="nulová",K193,0)</f>
        <v>0</v>
      </c>
      <c r="BK193" s="15" t="s">
        <v>76</v>
      </c>
      <c r="BL193" s="114">
        <f t="shared" ref="BL193:BL199" si="29">ROUND(J193*H193,2)</f>
        <v>13940</v>
      </c>
      <c r="BM193" s="15" t="s">
        <v>125</v>
      </c>
      <c r="BN193" s="113" t="s">
        <v>385</v>
      </c>
    </row>
    <row r="194" spans="1:66" s="2" customFormat="1" ht="33" customHeight="1" x14ac:dyDescent="0.2">
      <c r="A194" s="26"/>
      <c r="B194" s="133"/>
      <c r="C194" s="192" t="s">
        <v>386</v>
      </c>
      <c r="D194" s="192" t="s">
        <v>119</v>
      </c>
      <c r="E194" s="193" t="s">
        <v>387</v>
      </c>
      <c r="F194" s="194" t="s">
        <v>388</v>
      </c>
      <c r="G194" s="195" t="s">
        <v>122</v>
      </c>
      <c r="H194" s="196">
        <v>10</v>
      </c>
      <c r="I194" s="197">
        <v>824</v>
      </c>
      <c r="J194" s="197">
        <f>I194*'Rekapitulace stavby'!$AI$20</f>
        <v>824</v>
      </c>
      <c r="K194" s="197">
        <f t="shared" si="20"/>
        <v>8240</v>
      </c>
      <c r="L194" s="107" t="s">
        <v>123</v>
      </c>
      <c r="M194" s="108"/>
      <c r="N194" s="109" t="s">
        <v>1</v>
      </c>
      <c r="O194" s="110" t="s">
        <v>33</v>
      </c>
      <c r="P194" s="111">
        <v>0</v>
      </c>
      <c r="Q194" s="111">
        <f t="shared" si="21"/>
        <v>0</v>
      </c>
      <c r="R194" s="111">
        <v>0</v>
      </c>
      <c r="S194" s="111">
        <f t="shared" si="22"/>
        <v>0</v>
      </c>
      <c r="T194" s="111">
        <v>0</v>
      </c>
      <c r="U194" s="112">
        <f t="shared" si="23"/>
        <v>0</v>
      </c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S194" s="113" t="s">
        <v>124</v>
      </c>
      <c r="AU194" s="113" t="s">
        <v>119</v>
      </c>
      <c r="AV194" s="113" t="s">
        <v>76</v>
      </c>
      <c r="AZ194" s="15" t="s">
        <v>117</v>
      </c>
      <c r="BF194" s="114">
        <f t="shared" si="24"/>
        <v>8240</v>
      </c>
      <c r="BG194" s="114">
        <f t="shared" si="25"/>
        <v>0</v>
      </c>
      <c r="BH194" s="114">
        <f t="shared" si="26"/>
        <v>0</v>
      </c>
      <c r="BI194" s="114">
        <f t="shared" si="27"/>
        <v>0</v>
      </c>
      <c r="BJ194" s="114">
        <f t="shared" si="28"/>
        <v>0</v>
      </c>
      <c r="BK194" s="15" t="s">
        <v>76</v>
      </c>
      <c r="BL194" s="114">
        <f t="shared" si="29"/>
        <v>8240</v>
      </c>
      <c r="BM194" s="15" t="s">
        <v>125</v>
      </c>
      <c r="BN194" s="113" t="s">
        <v>389</v>
      </c>
    </row>
    <row r="195" spans="1:66" s="2" customFormat="1" ht="37.9" customHeight="1" x14ac:dyDescent="0.2">
      <c r="A195" s="26"/>
      <c r="B195" s="133"/>
      <c r="C195" s="192" t="s">
        <v>390</v>
      </c>
      <c r="D195" s="192" t="s">
        <v>119</v>
      </c>
      <c r="E195" s="193" t="s">
        <v>391</v>
      </c>
      <c r="F195" s="194" t="s">
        <v>392</v>
      </c>
      <c r="G195" s="195" t="s">
        <v>122</v>
      </c>
      <c r="H195" s="196">
        <v>10</v>
      </c>
      <c r="I195" s="197">
        <v>1880</v>
      </c>
      <c r="J195" s="197">
        <f>I195*'Rekapitulace stavby'!$AI$20</f>
        <v>1880</v>
      </c>
      <c r="K195" s="197">
        <f t="shared" si="20"/>
        <v>18800</v>
      </c>
      <c r="L195" s="107" t="s">
        <v>123</v>
      </c>
      <c r="M195" s="108"/>
      <c r="N195" s="109" t="s">
        <v>1</v>
      </c>
      <c r="O195" s="110" t="s">
        <v>33</v>
      </c>
      <c r="P195" s="111">
        <v>0</v>
      </c>
      <c r="Q195" s="111">
        <f t="shared" si="21"/>
        <v>0</v>
      </c>
      <c r="R195" s="111">
        <v>0</v>
      </c>
      <c r="S195" s="111">
        <f t="shared" si="22"/>
        <v>0</v>
      </c>
      <c r="T195" s="111">
        <v>0</v>
      </c>
      <c r="U195" s="112">
        <f t="shared" si="23"/>
        <v>0</v>
      </c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S195" s="113" t="s">
        <v>124</v>
      </c>
      <c r="AU195" s="113" t="s">
        <v>119</v>
      </c>
      <c r="AV195" s="113" t="s">
        <v>76</v>
      </c>
      <c r="AZ195" s="15" t="s">
        <v>117</v>
      </c>
      <c r="BF195" s="114">
        <f t="shared" si="24"/>
        <v>18800</v>
      </c>
      <c r="BG195" s="114">
        <f t="shared" si="25"/>
        <v>0</v>
      </c>
      <c r="BH195" s="114">
        <f t="shared" si="26"/>
        <v>0</v>
      </c>
      <c r="BI195" s="114">
        <f t="shared" si="27"/>
        <v>0</v>
      </c>
      <c r="BJ195" s="114">
        <f t="shared" si="28"/>
        <v>0</v>
      </c>
      <c r="BK195" s="15" t="s">
        <v>76</v>
      </c>
      <c r="BL195" s="114">
        <f t="shared" si="29"/>
        <v>18800</v>
      </c>
      <c r="BM195" s="15" t="s">
        <v>125</v>
      </c>
      <c r="BN195" s="113" t="s">
        <v>393</v>
      </c>
    </row>
    <row r="196" spans="1:66" s="2" customFormat="1" ht="37.9" customHeight="1" x14ac:dyDescent="0.2">
      <c r="A196" s="26"/>
      <c r="B196" s="133"/>
      <c r="C196" s="192" t="s">
        <v>394</v>
      </c>
      <c r="D196" s="192" t="s">
        <v>119</v>
      </c>
      <c r="E196" s="193" t="s">
        <v>395</v>
      </c>
      <c r="F196" s="194" t="s">
        <v>396</v>
      </c>
      <c r="G196" s="195" t="s">
        <v>122</v>
      </c>
      <c r="H196" s="196">
        <v>10</v>
      </c>
      <c r="I196" s="197">
        <v>1540</v>
      </c>
      <c r="J196" s="197">
        <f>I196*'Rekapitulace stavby'!$AI$20</f>
        <v>1540</v>
      </c>
      <c r="K196" s="197">
        <f t="shared" si="20"/>
        <v>15400</v>
      </c>
      <c r="L196" s="107" t="s">
        <v>123</v>
      </c>
      <c r="M196" s="108"/>
      <c r="N196" s="109" t="s">
        <v>1</v>
      </c>
      <c r="O196" s="110" t="s">
        <v>33</v>
      </c>
      <c r="P196" s="111">
        <v>0</v>
      </c>
      <c r="Q196" s="111">
        <f t="shared" si="21"/>
        <v>0</v>
      </c>
      <c r="R196" s="111">
        <v>0</v>
      </c>
      <c r="S196" s="111">
        <f t="shared" si="22"/>
        <v>0</v>
      </c>
      <c r="T196" s="111">
        <v>0</v>
      </c>
      <c r="U196" s="112">
        <f t="shared" si="23"/>
        <v>0</v>
      </c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S196" s="113" t="s">
        <v>124</v>
      </c>
      <c r="AU196" s="113" t="s">
        <v>119</v>
      </c>
      <c r="AV196" s="113" t="s">
        <v>76</v>
      </c>
      <c r="AZ196" s="15" t="s">
        <v>117</v>
      </c>
      <c r="BF196" s="114">
        <f t="shared" si="24"/>
        <v>15400</v>
      </c>
      <c r="BG196" s="114">
        <f t="shared" si="25"/>
        <v>0</v>
      </c>
      <c r="BH196" s="114">
        <f t="shared" si="26"/>
        <v>0</v>
      </c>
      <c r="BI196" s="114">
        <f t="shared" si="27"/>
        <v>0</v>
      </c>
      <c r="BJ196" s="114">
        <f t="shared" si="28"/>
        <v>0</v>
      </c>
      <c r="BK196" s="15" t="s">
        <v>76</v>
      </c>
      <c r="BL196" s="114">
        <f t="shared" si="29"/>
        <v>15400</v>
      </c>
      <c r="BM196" s="15" t="s">
        <v>125</v>
      </c>
      <c r="BN196" s="113" t="s">
        <v>397</v>
      </c>
    </row>
    <row r="197" spans="1:66" s="2" customFormat="1" ht="37.9" customHeight="1" x14ac:dyDescent="0.2">
      <c r="A197" s="26"/>
      <c r="B197" s="133"/>
      <c r="C197" s="192" t="s">
        <v>398</v>
      </c>
      <c r="D197" s="192" t="s">
        <v>119</v>
      </c>
      <c r="E197" s="193" t="s">
        <v>399</v>
      </c>
      <c r="F197" s="194" t="s">
        <v>400</v>
      </c>
      <c r="G197" s="195" t="s">
        <v>122</v>
      </c>
      <c r="H197" s="196">
        <v>20</v>
      </c>
      <c r="I197" s="197">
        <v>366</v>
      </c>
      <c r="J197" s="197">
        <f>I197*'Rekapitulace stavby'!$AI$20</f>
        <v>366</v>
      </c>
      <c r="K197" s="197">
        <f t="shared" si="20"/>
        <v>7320</v>
      </c>
      <c r="L197" s="107" t="s">
        <v>123</v>
      </c>
      <c r="M197" s="108"/>
      <c r="N197" s="109" t="s">
        <v>1</v>
      </c>
      <c r="O197" s="110" t="s">
        <v>33</v>
      </c>
      <c r="P197" s="111">
        <v>0</v>
      </c>
      <c r="Q197" s="111">
        <f t="shared" si="21"/>
        <v>0</v>
      </c>
      <c r="R197" s="111">
        <v>0</v>
      </c>
      <c r="S197" s="111">
        <f t="shared" si="22"/>
        <v>0</v>
      </c>
      <c r="T197" s="111">
        <v>0</v>
      </c>
      <c r="U197" s="112">
        <f t="shared" si="23"/>
        <v>0</v>
      </c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S197" s="113" t="s">
        <v>124</v>
      </c>
      <c r="AU197" s="113" t="s">
        <v>119</v>
      </c>
      <c r="AV197" s="113" t="s">
        <v>76</v>
      </c>
      <c r="AZ197" s="15" t="s">
        <v>117</v>
      </c>
      <c r="BF197" s="114">
        <f t="shared" si="24"/>
        <v>7320</v>
      </c>
      <c r="BG197" s="114">
        <f t="shared" si="25"/>
        <v>0</v>
      </c>
      <c r="BH197" s="114">
        <f t="shared" si="26"/>
        <v>0</v>
      </c>
      <c r="BI197" s="114">
        <f t="shared" si="27"/>
        <v>0</v>
      </c>
      <c r="BJ197" s="114">
        <f t="shared" si="28"/>
        <v>0</v>
      </c>
      <c r="BK197" s="15" t="s">
        <v>76</v>
      </c>
      <c r="BL197" s="114">
        <f t="shared" si="29"/>
        <v>7320</v>
      </c>
      <c r="BM197" s="15" t="s">
        <v>125</v>
      </c>
      <c r="BN197" s="113" t="s">
        <v>401</v>
      </c>
    </row>
    <row r="198" spans="1:66" s="2" customFormat="1" ht="33" customHeight="1" x14ac:dyDescent="0.2">
      <c r="A198" s="26"/>
      <c r="B198" s="133"/>
      <c r="C198" s="192" t="s">
        <v>402</v>
      </c>
      <c r="D198" s="192" t="s">
        <v>119</v>
      </c>
      <c r="E198" s="193" t="s">
        <v>403</v>
      </c>
      <c r="F198" s="194" t="s">
        <v>404</v>
      </c>
      <c r="G198" s="195" t="s">
        <v>122</v>
      </c>
      <c r="H198" s="196">
        <v>10</v>
      </c>
      <c r="I198" s="197">
        <v>396</v>
      </c>
      <c r="J198" s="197">
        <f>I198*'Rekapitulace stavby'!$AI$20</f>
        <v>396</v>
      </c>
      <c r="K198" s="197">
        <f t="shared" si="20"/>
        <v>3960</v>
      </c>
      <c r="L198" s="107" t="s">
        <v>123</v>
      </c>
      <c r="M198" s="108"/>
      <c r="N198" s="109" t="s">
        <v>1</v>
      </c>
      <c r="O198" s="110" t="s">
        <v>33</v>
      </c>
      <c r="P198" s="111">
        <v>0</v>
      </c>
      <c r="Q198" s="111">
        <f t="shared" si="21"/>
        <v>0</v>
      </c>
      <c r="R198" s="111">
        <v>0</v>
      </c>
      <c r="S198" s="111">
        <f t="shared" si="22"/>
        <v>0</v>
      </c>
      <c r="T198" s="111">
        <v>0</v>
      </c>
      <c r="U198" s="112">
        <f t="shared" si="23"/>
        <v>0</v>
      </c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S198" s="113" t="s">
        <v>124</v>
      </c>
      <c r="AU198" s="113" t="s">
        <v>119</v>
      </c>
      <c r="AV198" s="113" t="s">
        <v>76</v>
      </c>
      <c r="AZ198" s="15" t="s">
        <v>117</v>
      </c>
      <c r="BF198" s="114">
        <f t="shared" si="24"/>
        <v>3960</v>
      </c>
      <c r="BG198" s="114">
        <f t="shared" si="25"/>
        <v>0</v>
      </c>
      <c r="BH198" s="114">
        <f t="shared" si="26"/>
        <v>0</v>
      </c>
      <c r="BI198" s="114">
        <f t="shared" si="27"/>
        <v>0</v>
      </c>
      <c r="BJ198" s="114">
        <f t="shared" si="28"/>
        <v>0</v>
      </c>
      <c r="BK198" s="15" t="s">
        <v>76</v>
      </c>
      <c r="BL198" s="114">
        <f t="shared" si="29"/>
        <v>3960</v>
      </c>
      <c r="BM198" s="15" t="s">
        <v>125</v>
      </c>
      <c r="BN198" s="113" t="s">
        <v>405</v>
      </c>
    </row>
    <row r="199" spans="1:66" s="2" customFormat="1" ht="33" customHeight="1" x14ac:dyDescent="0.2">
      <c r="A199" s="26"/>
      <c r="B199" s="133"/>
      <c r="C199" s="192" t="s">
        <v>406</v>
      </c>
      <c r="D199" s="192" t="s">
        <v>119</v>
      </c>
      <c r="E199" s="193" t="s">
        <v>407</v>
      </c>
      <c r="F199" s="194" t="s">
        <v>408</v>
      </c>
      <c r="G199" s="195" t="s">
        <v>122</v>
      </c>
      <c r="H199" s="196">
        <v>10</v>
      </c>
      <c r="I199" s="197">
        <v>396</v>
      </c>
      <c r="J199" s="197">
        <f>I199*'Rekapitulace stavby'!$AI$20</f>
        <v>396</v>
      </c>
      <c r="K199" s="197">
        <f t="shared" si="20"/>
        <v>3960</v>
      </c>
      <c r="L199" s="107" t="s">
        <v>123</v>
      </c>
      <c r="M199" s="108"/>
      <c r="N199" s="109" t="s">
        <v>1</v>
      </c>
      <c r="O199" s="110" t="s">
        <v>33</v>
      </c>
      <c r="P199" s="111">
        <v>0</v>
      </c>
      <c r="Q199" s="111">
        <f t="shared" si="21"/>
        <v>0</v>
      </c>
      <c r="R199" s="111">
        <v>0</v>
      </c>
      <c r="S199" s="111">
        <f t="shared" si="22"/>
        <v>0</v>
      </c>
      <c r="T199" s="111">
        <v>0</v>
      </c>
      <c r="U199" s="112">
        <f t="shared" si="23"/>
        <v>0</v>
      </c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S199" s="113" t="s">
        <v>124</v>
      </c>
      <c r="AU199" s="113" t="s">
        <v>119</v>
      </c>
      <c r="AV199" s="113" t="s">
        <v>76</v>
      </c>
      <c r="AZ199" s="15" t="s">
        <v>117</v>
      </c>
      <c r="BF199" s="114">
        <f t="shared" si="24"/>
        <v>3960</v>
      </c>
      <c r="BG199" s="114">
        <f t="shared" si="25"/>
        <v>0</v>
      </c>
      <c r="BH199" s="114">
        <f t="shared" si="26"/>
        <v>0</v>
      </c>
      <c r="BI199" s="114">
        <f t="shared" si="27"/>
        <v>0</v>
      </c>
      <c r="BJ199" s="114">
        <f t="shared" si="28"/>
        <v>0</v>
      </c>
      <c r="BK199" s="15" t="s">
        <v>76</v>
      </c>
      <c r="BL199" s="114">
        <f t="shared" si="29"/>
        <v>3960</v>
      </c>
      <c r="BM199" s="15" t="s">
        <v>125</v>
      </c>
      <c r="BN199" s="113" t="s">
        <v>409</v>
      </c>
    </row>
    <row r="200" spans="1:66" s="12" customFormat="1" ht="22.9" customHeight="1" x14ac:dyDescent="0.2">
      <c r="B200" s="187"/>
      <c r="C200" s="188"/>
      <c r="D200" s="189" t="s">
        <v>67</v>
      </c>
      <c r="E200" s="198" t="s">
        <v>410</v>
      </c>
      <c r="F200" s="198" t="s">
        <v>411</v>
      </c>
      <c r="G200" s="188"/>
      <c r="H200" s="188"/>
      <c r="I200" s="188"/>
      <c r="J200" s="197"/>
      <c r="K200" s="199">
        <f>BL200</f>
        <v>328445</v>
      </c>
      <c r="M200" s="99"/>
      <c r="N200" s="101"/>
      <c r="O200" s="102"/>
      <c r="P200" s="102"/>
      <c r="Q200" s="103">
        <f>SUM(Q201:Q264)</f>
        <v>0</v>
      </c>
      <c r="R200" s="102"/>
      <c r="S200" s="103">
        <f>SUM(S201:S264)</f>
        <v>0</v>
      </c>
      <c r="T200" s="102"/>
      <c r="U200" s="104">
        <f>SUM(U201:U264)</f>
        <v>0</v>
      </c>
      <c r="AS200" s="100" t="s">
        <v>78</v>
      </c>
      <c r="AU200" s="105" t="s">
        <v>67</v>
      </c>
      <c r="AV200" s="105" t="s">
        <v>76</v>
      </c>
      <c r="AZ200" s="100" t="s">
        <v>117</v>
      </c>
      <c r="BL200" s="106">
        <f>SUM(BL201:BL264)</f>
        <v>328445</v>
      </c>
    </row>
    <row r="201" spans="1:66" s="2" customFormat="1" ht="49.15" customHeight="1" x14ac:dyDescent="0.2">
      <c r="A201" s="26"/>
      <c r="B201" s="133"/>
      <c r="C201" s="192" t="s">
        <v>412</v>
      </c>
      <c r="D201" s="192" t="s">
        <v>119</v>
      </c>
      <c r="E201" s="193" t="s">
        <v>413</v>
      </c>
      <c r="F201" s="194" t="s">
        <v>414</v>
      </c>
      <c r="G201" s="195" t="s">
        <v>122</v>
      </c>
      <c r="H201" s="196">
        <v>60</v>
      </c>
      <c r="I201" s="197">
        <v>24</v>
      </c>
      <c r="J201" s="197">
        <f>I201*'Rekapitulace stavby'!$AI$20</f>
        <v>24</v>
      </c>
      <c r="K201" s="197">
        <f t="shared" ref="K201:K232" si="30">ROUND(J201*H201,2)</f>
        <v>1440</v>
      </c>
      <c r="L201" s="107" t="s">
        <v>123</v>
      </c>
      <c r="M201" s="108"/>
      <c r="N201" s="109" t="s">
        <v>1</v>
      </c>
      <c r="O201" s="110" t="s">
        <v>33</v>
      </c>
      <c r="P201" s="111">
        <v>0</v>
      </c>
      <c r="Q201" s="111">
        <f t="shared" ref="Q201:Q232" si="31">P201*H201</f>
        <v>0</v>
      </c>
      <c r="R201" s="111">
        <v>0</v>
      </c>
      <c r="S201" s="111">
        <f t="shared" ref="S201:S232" si="32">R201*H201</f>
        <v>0</v>
      </c>
      <c r="T201" s="111">
        <v>0</v>
      </c>
      <c r="U201" s="112">
        <f t="shared" ref="U201:U232" si="33">T201*H201</f>
        <v>0</v>
      </c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S201" s="113" t="s">
        <v>336</v>
      </c>
      <c r="AU201" s="113" t="s">
        <v>119</v>
      </c>
      <c r="AV201" s="113" t="s">
        <v>78</v>
      </c>
      <c r="AZ201" s="15" t="s">
        <v>117</v>
      </c>
      <c r="BF201" s="114">
        <f t="shared" ref="BF201:BF232" si="34">IF(O201="základní",K201,0)</f>
        <v>1440</v>
      </c>
      <c r="BG201" s="114">
        <f t="shared" ref="BG201:BG232" si="35">IF(O201="snížená",K201,0)</f>
        <v>0</v>
      </c>
      <c r="BH201" s="114">
        <f t="shared" ref="BH201:BH232" si="36">IF(O201="zákl. přenesená",K201,0)</f>
        <v>0</v>
      </c>
      <c r="BI201" s="114">
        <f t="shared" ref="BI201:BI232" si="37">IF(O201="sníž. přenesená",K201,0)</f>
        <v>0</v>
      </c>
      <c r="BJ201" s="114">
        <f t="shared" ref="BJ201:BJ232" si="38">IF(O201="nulová",K201,0)</f>
        <v>0</v>
      </c>
      <c r="BK201" s="15" t="s">
        <v>76</v>
      </c>
      <c r="BL201" s="114">
        <f t="shared" ref="BL201:BL232" si="39">ROUND(J201*H201,2)</f>
        <v>1440</v>
      </c>
      <c r="BM201" s="15" t="s">
        <v>336</v>
      </c>
      <c r="BN201" s="113" t="s">
        <v>415</v>
      </c>
    </row>
    <row r="202" spans="1:66" s="2" customFormat="1" ht="49.15" customHeight="1" x14ac:dyDescent="0.2">
      <c r="A202" s="26"/>
      <c r="B202" s="133"/>
      <c r="C202" s="192" t="s">
        <v>416</v>
      </c>
      <c r="D202" s="192" t="s">
        <v>119</v>
      </c>
      <c r="E202" s="193" t="s">
        <v>417</v>
      </c>
      <c r="F202" s="194" t="s">
        <v>418</v>
      </c>
      <c r="G202" s="195" t="s">
        <v>122</v>
      </c>
      <c r="H202" s="196">
        <v>60</v>
      </c>
      <c r="I202" s="197">
        <v>24</v>
      </c>
      <c r="J202" s="197">
        <f>I202*'Rekapitulace stavby'!$AI$20</f>
        <v>24</v>
      </c>
      <c r="K202" s="197">
        <f t="shared" si="30"/>
        <v>1440</v>
      </c>
      <c r="L202" s="107" t="s">
        <v>123</v>
      </c>
      <c r="M202" s="108"/>
      <c r="N202" s="109" t="s">
        <v>1</v>
      </c>
      <c r="O202" s="110" t="s">
        <v>33</v>
      </c>
      <c r="P202" s="111">
        <v>0</v>
      </c>
      <c r="Q202" s="111">
        <f t="shared" si="31"/>
        <v>0</v>
      </c>
      <c r="R202" s="111">
        <v>0</v>
      </c>
      <c r="S202" s="111">
        <f t="shared" si="32"/>
        <v>0</v>
      </c>
      <c r="T202" s="111">
        <v>0</v>
      </c>
      <c r="U202" s="112">
        <f t="shared" si="33"/>
        <v>0</v>
      </c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S202" s="113" t="s">
        <v>336</v>
      </c>
      <c r="AU202" s="113" t="s">
        <v>119</v>
      </c>
      <c r="AV202" s="113" t="s">
        <v>78</v>
      </c>
      <c r="AZ202" s="15" t="s">
        <v>117</v>
      </c>
      <c r="BF202" s="114">
        <f t="shared" si="34"/>
        <v>1440</v>
      </c>
      <c r="BG202" s="114">
        <f t="shared" si="35"/>
        <v>0</v>
      </c>
      <c r="BH202" s="114">
        <f t="shared" si="36"/>
        <v>0</v>
      </c>
      <c r="BI202" s="114">
        <f t="shared" si="37"/>
        <v>0</v>
      </c>
      <c r="BJ202" s="114">
        <f t="shared" si="38"/>
        <v>0</v>
      </c>
      <c r="BK202" s="15" t="s">
        <v>76</v>
      </c>
      <c r="BL202" s="114">
        <f t="shared" si="39"/>
        <v>1440</v>
      </c>
      <c r="BM202" s="15" t="s">
        <v>336</v>
      </c>
      <c r="BN202" s="113" t="s">
        <v>419</v>
      </c>
    </row>
    <row r="203" spans="1:66" s="2" customFormat="1" ht="49.15" customHeight="1" x14ac:dyDescent="0.2">
      <c r="A203" s="26"/>
      <c r="B203" s="133"/>
      <c r="C203" s="192" t="s">
        <v>420</v>
      </c>
      <c r="D203" s="192" t="s">
        <v>119</v>
      </c>
      <c r="E203" s="193" t="s">
        <v>421</v>
      </c>
      <c r="F203" s="194" t="s">
        <v>422</v>
      </c>
      <c r="G203" s="195" t="s">
        <v>122</v>
      </c>
      <c r="H203" s="196">
        <v>60</v>
      </c>
      <c r="I203" s="197">
        <v>24</v>
      </c>
      <c r="J203" s="197">
        <f>I203*'Rekapitulace stavby'!$AI$20</f>
        <v>24</v>
      </c>
      <c r="K203" s="197">
        <f t="shared" si="30"/>
        <v>1440</v>
      </c>
      <c r="L203" s="107" t="s">
        <v>123</v>
      </c>
      <c r="M203" s="108"/>
      <c r="N203" s="109" t="s">
        <v>1</v>
      </c>
      <c r="O203" s="110" t="s">
        <v>33</v>
      </c>
      <c r="P203" s="111">
        <v>0</v>
      </c>
      <c r="Q203" s="111">
        <f t="shared" si="31"/>
        <v>0</v>
      </c>
      <c r="R203" s="111">
        <v>0</v>
      </c>
      <c r="S203" s="111">
        <f t="shared" si="32"/>
        <v>0</v>
      </c>
      <c r="T203" s="111">
        <v>0</v>
      </c>
      <c r="U203" s="112">
        <f t="shared" si="33"/>
        <v>0</v>
      </c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S203" s="113" t="s">
        <v>336</v>
      </c>
      <c r="AU203" s="113" t="s">
        <v>119</v>
      </c>
      <c r="AV203" s="113" t="s">
        <v>78</v>
      </c>
      <c r="AZ203" s="15" t="s">
        <v>117</v>
      </c>
      <c r="BF203" s="114">
        <f t="shared" si="34"/>
        <v>1440</v>
      </c>
      <c r="BG203" s="114">
        <f t="shared" si="35"/>
        <v>0</v>
      </c>
      <c r="BH203" s="114">
        <f t="shared" si="36"/>
        <v>0</v>
      </c>
      <c r="BI203" s="114">
        <f t="shared" si="37"/>
        <v>0</v>
      </c>
      <c r="BJ203" s="114">
        <f t="shared" si="38"/>
        <v>0</v>
      </c>
      <c r="BK203" s="15" t="s">
        <v>76</v>
      </c>
      <c r="BL203" s="114">
        <f t="shared" si="39"/>
        <v>1440</v>
      </c>
      <c r="BM203" s="15" t="s">
        <v>336</v>
      </c>
      <c r="BN203" s="113" t="s">
        <v>423</v>
      </c>
    </row>
    <row r="204" spans="1:66" s="2" customFormat="1" ht="49.15" customHeight="1" x14ac:dyDescent="0.2">
      <c r="A204" s="26"/>
      <c r="B204" s="133"/>
      <c r="C204" s="192" t="s">
        <v>424</v>
      </c>
      <c r="D204" s="192" t="s">
        <v>119</v>
      </c>
      <c r="E204" s="193" t="s">
        <v>425</v>
      </c>
      <c r="F204" s="194" t="s">
        <v>426</v>
      </c>
      <c r="G204" s="195" t="s">
        <v>122</v>
      </c>
      <c r="H204" s="196">
        <v>60</v>
      </c>
      <c r="I204" s="197">
        <v>24</v>
      </c>
      <c r="J204" s="197">
        <f>I204*'Rekapitulace stavby'!$AI$20</f>
        <v>24</v>
      </c>
      <c r="K204" s="197">
        <f t="shared" si="30"/>
        <v>1440</v>
      </c>
      <c r="L204" s="107" t="s">
        <v>123</v>
      </c>
      <c r="M204" s="108"/>
      <c r="N204" s="109" t="s">
        <v>1</v>
      </c>
      <c r="O204" s="110" t="s">
        <v>33</v>
      </c>
      <c r="P204" s="111">
        <v>0</v>
      </c>
      <c r="Q204" s="111">
        <f t="shared" si="31"/>
        <v>0</v>
      </c>
      <c r="R204" s="111">
        <v>0</v>
      </c>
      <c r="S204" s="111">
        <f t="shared" si="32"/>
        <v>0</v>
      </c>
      <c r="T204" s="111">
        <v>0</v>
      </c>
      <c r="U204" s="112">
        <f t="shared" si="33"/>
        <v>0</v>
      </c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S204" s="113" t="s">
        <v>336</v>
      </c>
      <c r="AU204" s="113" t="s">
        <v>119</v>
      </c>
      <c r="AV204" s="113" t="s">
        <v>78</v>
      </c>
      <c r="AZ204" s="15" t="s">
        <v>117</v>
      </c>
      <c r="BF204" s="114">
        <f t="shared" si="34"/>
        <v>1440</v>
      </c>
      <c r="BG204" s="114">
        <f t="shared" si="35"/>
        <v>0</v>
      </c>
      <c r="BH204" s="114">
        <f t="shared" si="36"/>
        <v>0</v>
      </c>
      <c r="BI204" s="114">
        <f t="shared" si="37"/>
        <v>0</v>
      </c>
      <c r="BJ204" s="114">
        <f t="shared" si="38"/>
        <v>0</v>
      </c>
      <c r="BK204" s="15" t="s">
        <v>76</v>
      </c>
      <c r="BL204" s="114">
        <f t="shared" si="39"/>
        <v>1440</v>
      </c>
      <c r="BM204" s="15" t="s">
        <v>336</v>
      </c>
      <c r="BN204" s="113" t="s">
        <v>427</v>
      </c>
    </row>
    <row r="205" spans="1:66" s="2" customFormat="1" ht="49.15" customHeight="1" x14ac:dyDescent="0.2">
      <c r="A205" s="26"/>
      <c r="B205" s="133"/>
      <c r="C205" s="192" t="s">
        <v>428</v>
      </c>
      <c r="D205" s="192" t="s">
        <v>119</v>
      </c>
      <c r="E205" s="193" t="s">
        <v>429</v>
      </c>
      <c r="F205" s="194" t="s">
        <v>430</v>
      </c>
      <c r="G205" s="195" t="s">
        <v>122</v>
      </c>
      <c r="H205" s="196">
        <v>60</v>
      </c>
      <c r="I205" s="197">
        <v>24</v>
      </c>
      <c r="J205" s="197">
        <f>I205*'Rekapitulace stavby'!$AI$20</f>
        <v>24</v>
      </c>
      <c r="K205" s="197">
        <f t="shared" si="30"/>
        <v>1440</v>
      </c>
      <c r="L205" s="107" t="s">
        <v>123</v>
      </c>
      <c r="M205" s="108"/>
      <c r="N205" s="109" t="s">
        <v>1</v>
      </c>
      <c r="O205" s="110" t="s">
        <v>33</v>
      </c>
      <c r="P205" s="111">
        <v>0</v>
      </c>
      <c r="Q205" s="111">
        <f t="shared" si="31"/>
        <v>0</v>
      </c>
      <c r="R205" s="111">
        <v>0</v>
      </c>
      <c r="S205" s="111">
        <f t="shared" si="32"/>
        <v>0</v>
      </c>
      <c r="T205" s="111">
        <v>0</v>
      </c>
      <c r="U205" s="112">
        <f t="shared" si="33"/>
        <v>0</v>
      </c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S205" s="113" t="s">
        <v>336</v>
      </c>
      <c r="AU205" s="113" t="s">
        <v>119</v>
      </c>
      <c r="AV205" s="113" t="s">
        <v>78</v>
      </c>
      <c r="AZ205" s="15" t="s">
        <v>117</v>
      </c>
      <c r="BF205" s="114">
        <f t="shared" si="34"/>
        <v>1440</v>
      </c>
      <c r="BG205" s="114">
        <f t="shared" si="35"/>
        <v>0</v>
      </c>
      <c r="BH205" s="114">
        <f t="shared" si="36"/>
        <v>0</v>
      </c>
      <c r="BI205" s="114">
        <f t="shared" si="37"/>
        <v>0</v>
      </c>
      <c r="BJ205" s="114">
        <f t="shared" si="38"/>
        <v>0</v>
      </c>
      <c r="BK205" s="15" t="s">
        <v>76</v>
      </c>
      <c r="BL205" s="114">
        <f t="shared" si="39"/>
        <v>1440</v>
      </c>
      <c r="BM205" s="15" t="s">
        <v>336</v>
      </c>
      <c r="BN205" s="113" t="s">
        <v>431</v>
      </c>
    </row>
    <row r="206" spans="1:66" s="2" customFormat="1" ht="49.15" customHeight="1" x14ac:dyDescent="0.2">
      <c r="A206" s="26"/>
      <c r="B206" s="133"/>
      <c r="C206" s="192" t="s">
        <v>432</v>
      </c>
      <c r="D206" s="192" t="s">
        <v>119</v>
      </c>
      <c r="E206" s="193" t="s">
        <v>433</v>
      </c>
      <c r="F206" s="194" t="s">
        <v>434</v>
      </c>
      <c r="G206" s="195" t="s">
        <v>122</v>
      </c>
      <c r="H206" s="196">
        <v>60</v>
      </c>
      <c r="I206" s="197">
        <v>32</v>
      </c>
      <c r="J206" s="197">
        <f>I206*'Rekapitulace stavby'!$AI$20</f>
        <v>32</v>
      </c>
      <c r="K206" s="197">
        <f t="shared" si="30"/>
        <v>1920</v>
      </c>
      <c r="L206" s="107" t="s">
        <v>123</v>
      </c>
      <c r="M206" s="108"/>
      <c r="N206" s="109" t="s">
        <v>1</v>
      </c>
      <c r="O206" s="110" t="s">
        <v>33</v>
      </c>
      <c r="P206" s="111">
        <v>0</v>
      </c>
      <c r="Q206" s="111">
        <f t="shared" si="31"/>
        <v>0</v>
      </c>
      <c r="R206" s="111">
        <v>0</v>
      </c>
      <c r="S206" s="111">
        <f t="shared" si="32"/>
        <v>0</v>
      </c>
      <c r="T206" s="111">
        <v>0</v>
      </c>
      <c r="U206" s="112">
        <f t="shared" si="33"/>
        <v>0</v>
      </c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S206" s="113" t="s">
        <v>336</v>
      </c>
      <c r="AU206" s="113" t="s">
        <v>119</v>
      </c>
      <c r="AV206" s="113" t="s">
        <v>78</v>
      </c>
      <c r="AZ206" s="15" t="s">
        <v>117</v>
      </c>
      <c r="BF206" s="114">
        <f t="shared" si="34"/>
        <v>1920</v>
      </c>
      <c r="BG206" s="114">
        <f t="shared" si="35"/>
        <v>0</v>
      </c>
      <c r="BH206" s="114">
        <f t="shared" si="36"/>
        <v>0</v>
      </c>
      <c r="BI206" s="114">
        <f t="shared" si="37"/>
        <v>0</v>
      </c>
      <c r="BJ206" s="114">
        <f t="shared" si="38"/>
        <v>0</v>
      </c>
      <c r="BK206" s="15" t="s">
        <v>76</v>
      </c>
      <c r="BL206" s="114">
        <f t="shared" si="39"/>
        <v>1920</v>
      </c>
      <c r="BM206" s="15" t="s">
        <v>336</v>
      </c>
      <c r="BN206" s="113" t="s">
        <v>435</v>
      </c>
    </row>
    <row r="207" spans="1:66" s="2" customFormat="1" ht="49.15" customHeight="1" x14ac:dyDescent="0.2">
      <c r="A207" s="26"/>
      <c r="B207" s="133"/>
      <c r="C207" s="192" t="s">
        <v>436</v>
      </c>
      <c r="D207" s="192" t="s">
        <v>119</v>
      </c>
      <c r="E207" s="193" t="s">
        <v>437</v>
      </c>
      <c r="F207" s="194" t="s">
        <v>438</v>
      </c>
      <c r="G207" s="195" t="s">
        <v>122</v>
      </c>
      <c r="H207" s="196">
        <v>60</v>
      </c>
      <c r="I207" s="197">
        <v>32</v>
      </c>
      <c r="J207" s="197">
        <f>I207*'Rekapitulace stavby'!$AI$20</f>
        <v>32</v>
      </c>
      <c r="K207" s="197">
        <f t="shared" si="30"/>
        <v>1920</v>
      </c>
      <c r="L207" s="107" t="s">
        <v>123</v>
      </c>
      <c r="M207" s="108"/>
      <c r="N207" s="109" t="s">
        <v>1</v>
      </c>
      <c r="O207" s="110" t="s">
        <v>33</v>
      </c>
      <c r="P207" s="111">
        <v>0</v>
      </c>
      <c r="Q207" s="111">
        <f t="shared" si="31"/>
        <v>0</v>
      </c>
      <c r="R207" s="111">
        <v>0</v>
      </c>
      <c r="S207" s="111">
        <f t="shared" si="32"/>
        <v>0</v>
      </c>
      <c r="T207" s="111">
        <v>0</v>
      </c>
      <c r="U207" s="112">
        <f t="shared" si="33"/>
        <v>0</v>
      </c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S207" s="113" t="s">
        <v>336</v>
      </c>
      <c r="AU207" s="113" t="s">
        <v>119</v>
      </c>
      <c r="AV207" s="113" t="s">
        <v>78</v>
      </c>
      <c r="AZ207" s="15" t="s">
        <v>117</v>
      </c>
      <c r="BF207" s="114">
        <f t="shared" si="34"/>
        <v>1920</v>
      </c>
      <c r="BG207" s="114">
        <f t="shared" si="35"/>
        <v>0</v>
      </c>
      <c r="BH207" s="114">
        <f t="shared" si="36"/>
        <v>0</v>
      </c>
      <c r="BI207" s="114">
        <f t="shared" si="37"/>
        <v>0</v>
      </c>
      <c r="BJ207" s="114">
        <f t="shared" si="38"/>
        <v>0</v>
      </c>
      <c r="BK207" s="15" t="s">
        <v>76</v>
      </c>
      <c r="BL207" s="114">
        <f t="shared" si="39"/>
        <v>1920</v>
      </c>
      <c r="BM207" s="15" t="s">
        <v>336</v>
      </c>
      <c r="BN207" s="113" t="s">
        <v>439</v>
      </c>
    </row>
    <row r="208" spans="1:66" s="2" customFormat="1" ht="49.15" customHeight="1" x14ac:dyDescent="0.2">
      <c r="A208" s="26"/>
      <c r="B208" s="133"/>
      <c r="C208" s="192" t="s">
        <v>440</v>
      </c>
      <c r="D208" s="192" t="s">
        <v>119</v>
      </c>
      <c r="E208" s="193" t="s">
        <v>441</v>
      </c>
      <c r="F208" s="194" t="s">
        <v>442</v>
      </c>
      <c r="G208" s="195" t="s">
        <v>122</v>
      </c>
      <c r="H208" s="196">
        <v>60</v>
      </c>
      <c r="I208" s="197">
        <v>32</v>
      </c>
      <c r="J208" s="197">
        <f>I208*'Rekapitulace stavby'!$AI$20</f>
        <v>32</v>
      </c>
      <c r="K208" s="197">
        <f t="shared" si="30"/>
        <v>1920</v>
      </c>
      <c r="L208" s="107" t="s">
        <v>123</v>
      </c>
      <c r="M208" s="108"/>
      <c r="N208" s="109" t="s">
        <v>1</v>
      </c>
      <c r="O208" s="110" t="s">
        <v>33</v>
      </c>
      <c r="P208" s="111">
        <v>0</v>
      </c>
      <c r="Q208" s="111">
        <f t="shared" si="31"/>
        <v>0</v>
      </c>
      <c r="R208" s="111">
        <v>0</v>
      </c>
      <c r="S208" s="111">
        <f t="shared" si="32"/>
        <v>0</v>
      </c>
      <c r="T208" s="111">
        <v>0</v>
      </c>
      <c r="U208" s="112">
        <f t="shared" si="33"/>
        <v>0</v>
      </c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S208" s="113" t="s">
        <v>336</v>
      </c>
      <c r="AU208" s="113" t="s">
        <v>119</v>
      </c>
      <c r="AV208" s="113" t="s">
        <v>78</v>
      </c>
      <c r="AZ208" s="15" t="s">
        <v>117</v>
      </c>
      <c r="BF208" s="114">
        <f t="shared" si="34"/>
        <v>1920</v>
      </c>
      <c r="BG208" s="114">
        <f t="shared" si="35"/>
        <v>0</v>
      </c>
      <c r="BH208" s="114">
        <f t="shared" si="36"/>
        <v>0</v>
      </c>
      <c r="BI208" s="114">
        <f t="shared" si="37"/>
        <v>0</v>
      </c>
      <c r="BJ208" s="114">
        <f t="shared" si="38"/>
        <v>0</v>
      </c>
      <c r="BK208" s="15" t="s">
        <v>76</v>
      </c>
      <c r="BL208" s="114">
        <f t="shared" si="39"/>
        <v>1920</v>
      </c>
      <c r="BM208" s="15" t="s">
        <v>336</v>
      </c>
      <c r="BN208" s="113" t="s">
        <v>443</v>
      </c>
    </row>
    <row r="209" spans="1:66" s="2" customFormat="1" ht="49.15" customHeight="1" x14ac:dyDescent="0.2">
      <c r="A209" s="26"/>
      <c r="B209" s="133"/>
      <c r="C209" s="192" t="s">
        <v>444</v>
      </c>
      <c r="D209" s="192" t="s">
        <v>119</v>
      </c>
      <c r="E209" s="193" t="s">
        <v>445</v>
      </c>
      <c r="F209" s="194" t="s">
        <v>446</v>
      </c>
      <c r="G209" s="195" t="s">
        <v>122</v>
      </c>
      <c r="H209" s="196">
        <v>60</v>
      </c>
      <c r="I209" s="197">
        <v>38</v>
      </c>
      <c r="J209" s="197">
        <f>I209*'Rekapitulace stavby'!$AI$20</f>
        <v>38</v>
      </c>
      <c r="K209" s="197">
        <f t="shared" si="30"/>
        <v>2280</v>
      </c>
      <c r="L209" s="107" t="s">
        <v>123</v>
      </c>
      <c r="M209" s="108"/>
      <c r="N209" s="109" t="s">
        <v>1</v>
      </c>
      <c r="O209" s="110" t="s">
        <v>33</v>
      </c>
      <c r="P209" s="111">
        <v>0</v>
      </c>
      <c r="Q209" s="111">
        <f t="shared" si="31"/>
        <v>0</v>
      </c>
      <c r="R209" s="111">
        <v>0</v>
      </c>
      <c r="S209" s="111">
        <f t="shared" si="32"/>
        <v>0</v>
      </c>
      <c r="T209" s="111">
        <v>0</v>
      </c>
      <c r="U209" s="112">
        <f t="shared" si="33"/>
        <v>0</v>
      </c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S209" s="113" t="s">
        <v>336</v>
      </c>
      <c r="AU209" s="113" t="s">
        <v>119</v>
      </c>
      <c r="AV209" s="113" t="s">
        <v>78</v>
      </c>
      <c r="AZ209" s="15" t="s">
        <v>117</v>
      </c>
      <c r="BF209" s="114">
        <f t="shared" si="34"/>
        <v>2280</v>
      </c>
      <c r="BG209" s="114">
        <f t="shared" si="35"/>
        <v>0</v>
      </c>
      <c r="BH209" s="114">
        <f t="shared" si="36"/>
        <v>0</v>
      </c>
      <c r="BI209" s="114">
        <f t="shared" si="37"/>
        <v>0</v>
      </c>
      <c r="BJ209" s="114">
        <f t="shared" si="38"/>
        <v>0</v>
      </c>
      <c r="BK209" s="15" t="s">
        <v>76</v>
      </c>
      <c r="BL209" s="114">
        <f t="shared" si="39"/>
        <v>2280</v>
      </c>
      <c r="BM209" s="15" t="s">
        <v>336</v>
      </c>
      <c r="BN209" s="113" t="s">
        <v>447</v>
      </c>
    </row>
    <row r="210" spans="1:66" s="2" customFormat="1" ht="49.15" customHeight="1" x14ac:dyDescent="0.2">
      <c r="A210" s="26"/>
      <c r="B210" s="133"/>
      <c r="C210" s="192" t="s">
        <v>448</v>
      </c>
      <c r="D210" s="192" t="s">
        <v>119</v>
      </c>
      <c r="E210" s="193" t="s">
        <v>449</v>
      </c>
      <c r="F210" s="194" t="s">
        <v>450</v>
      </c>
      <c r="G210" s="195" t="s">
        <v>122</v>
      </c>
      <c r="H210" s="196">
        <v>60</v>
      </c>
      <c r="I210" s="197">
        <v>45</v>
      </c>
      <c r="J210" s="197">
        <f>I210*'Rekapitulace stavby'!$AI$20</f>
        <v>45</v>
      </c>
      <c r="K210" s="197">
        <f t="shared" si="30"/>
        <v>2700</v>
      </c>
      <c r="L210" s="107" t="s">
        <v>123</v>
      </c>
      <c r="M210" s="108"/>
      <c r="N210" s="109" t="s">
        <v>1</v>
      </c>
      <c r="O210" s="110" t="s">
        <v>33</v>
      </c>
      <c r="P210" s="111">
        <v>0</v>
      </c>
      <c r="Q210" s="111">
        <f t="shared" si="31"/>
        <v>0</v>
      </c>
      <c r="R210" s="111">
        <v>0</v>
      </c>
      <c r="S210" s="111">
        <f t="shared" si="32"/>
        <v>0</v>
      </c>
      <c r="T210" s="111">
        <v>0</v>
      </c>
      <c r="U210" s="112">
        <f t="shared" si="33"/>
        <v>0</v>
      </c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S210" s="113" t="s">
        <v>336</v>
      </c>
      <c r="AU210" s="113" t="s">
        <v>119</v>
      </c>
      <c r="AV210" s="113" t="s">
        <v>78</v>
      </c>
      <c r="AZ210" s="15" t="s">
        <v>117</v>
      </c>
      <c r="BF210" s="114">
        <f t="shared" si="34"/>
        <v>2700</v>
      </c>
      <c r="BG210" s="114">
        <f t="shared" si="35"/>
        <v>0</v>
      </c>
      <c r="BH210" s="114">
        <f t="shared" si="36"/>
        <v>0</v>
      </c>
      <c r="BI210" s="114">
        <f t="shared" si="37"/>
        <v>0</v>
      </c>
      <c r="BJ210" s="114">
        <f t="shared" si="38"/>
        <v>0</v>
      </c>
      <c r="BK210" s="15" t="s">
        <v>76</v>
      </c>
      <c r="BL210" s="114">
        <f t="shared" si="39"/>
        <v>2700</v>
      </c>
      <c r="BM210" s="15" t="s">
        <v>336</v>
      </c>
      <c r="BN210" s="113" t="s">
        <v>451</v>
      </c>
    </row>
    <row r="211" spans="1:66" s="2" customFormat="1" ht="49.15" customHeight="1" x14ac:dyDescent="0.2">
      <c r="A211" s="26"/>
      <c r="B211" s="133"/>
      <c r="C211" s="192" t="s">
        <v>452</v>
      </c>
      <c r="D211" s="192" t="s">
        <v>119</v>
      </c>
      <c r="E211" s="193" t="s">
        <v>453</v>
      </c>
      <c r="F211" s="194" t="s">
        <v>454</v>
      </c>
      <c r="G211" s="195" t="s">
        <v>122</v>
      </c>
      <c r="H211" s="196">
        <v>60</v>
      </c>
      <c r="I211" s="197">
        <v>45</v>
      </c>
      <c r="J211" s="197">
        <f>I211*'Rekapitulace stavby'!$AI$20</f>
        <v>45</v>
      </c>
      <c r="K211" s="197">
        <f t="shared" si="30"/>
        <v>2700</v>
      </c>
      <c r="L211" s="107" t="s">
        <v>123</v>
      </c>
      <c r="M211" s="108"/>
      <c r="N211" s="109" t="s">
        <v>1</v>
      </c>
      <c r="O211" s="110" t="s">
        <v>33</v>
      </c>
      <c r="P211" s="111">
        <v>0</v>
      </c>
      <c r="Q211" s="111">
        <f t="shared" si="31"/>
        <v>0</v>
      </c>
      <c r="R211" s="111">
        <v>0</v>
      </c>
      <c r="S211" s="111">
        <f t="shared" si="32"/>
        <v>0</v>
      </c>
      <c r="T211" s="111">
        <v>0</v>
      </c>
      <c r="U211" s="112">
        <f t="shared" si="33"/>
        <v>0</v>
      </c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S211" s="113" t="s">
        <v>336</v>
      </c>
      <c r="AU211" s="113" t="s">
        <v>119</v>
      </c>
      <c r="AV211" s="113" t="s">
        <v>78</v>
      </c>
      <c r="AZ211" s="15" t="s">
        <v>117</v>
      </c>
      <c r="BF211" s="114">
        <f t="shared" si="34"/>
        <v>2700</v>
      </c>
      <c r="BG211" s="114">
        <f t="shared" si="35"/>
        <v>0</v>
      </c>
      <c r="BH211" s="114">
        <f t="shared" si="36"/>
        <v>0</v>
      </c>
      <c r="BI211" s="114">
        <f t="shared" si="37"/>
        <v>0</v>
      </c>
      <c r="BJ211" s="114">
        <f t="shared" si="38"/>
        <v>0</v>
      </c>
      <c r="BK211" s="15" t="s">
        <v>76</v>
      </c>
      <c r="BL211" s="114">
        <f t="shared" si="39"/>
        <v>2700</v>
      </c>
      <c r="BM211" s="15" t="s">
        <v>336</v>
      </c>
      <c r="BN211" s="113" t="s">
        <v>455</v>
      </c>
    </row>
    <row r="212" spans="1:66" s="2" customFormat="1" ht="49.15" customHeight="1" x14ac:dyDescent="0.2">
      <c r="A212" s="26"/>
      <c r="B212" s="133"/>
      <c r="C212" s="192" t="s">
        <v>456</v>
      </c>
      <c r="D212" s="192" t="s">
        <v>119</v>
      </c>
      <c r="E212" s="193" t="s">
        <v>457</v>
      </c>
      <c r="F212" s="194" t="s">
        <v>458</v>
      </c>
      <c r="G212" s="195" t="s">
        <v>122</v>
      </c>
      <c r="H212" s="196">
        <v>60</v>
      </c>
      <c r="I212" s="197">
        <v>45</v>
      </c>
      <c r="J212" s="197">
        <f>I212*'Rekapitulace stavby'!$AI$20</f>
        <v>45</v>
      </c>
      <c r="K212" s="197">
        <f t="shared" si="30"/>
        <v>2700</v>
      </c>
      <c r="L212" s="107" t="s">
        <v>123</v>
      </c>
      <c r="M212" s="108"/>
      <c r="N212" s="109" t="s">
        <v>1</v>
      </c>
      <c r="O212" s="110" t="s">
        <v>33</v>
      </c>
      <c r="P212" s="111">
        <v>0</v>
      </c>
      <c r="Q212" s="111">
        <f t="shared" si="31"/>
        <v>0</v>
      </c>
      <c r="R212" s="111">
        <v>0</v>
      </c>
      <c r="S212" s="111">
        <f t="shared" si="32"/>
        <v>0</v>
      </c>
      <c r="T212" s="111">
        <v>0</v>
      </c>
      <c r="U212" s="112">
        <f t="shared" si="33"/>
        <v>0</v>
      </c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S212" s="113" t="s">
        <v>336</v>
      </c>
      <c r="AU212" s="113" t="s">
        <v>119</v>
      </c>
      <c r="AV212" s="113" t="s">
        <v>78</v>
      </c>
      <c r="AZ212" s="15" t="s">
        <v>117</v>
      </c>
      <c r="BF212" s="114">
        <f t="shared" si="34"/>
        <v>2700</v>
      </c>
      <c r="BG212" s="114">
        <f t="shared" si="35"/>
        <v>0</v>
      </c>
      <c r="BH212" s="114">
        <f t="shared" si="36"/>
        <v>0</v>
      </c>
      <c r="BI212" s="114">
        <f t="shared" si="37"/>
        <v>0</v>
      </c>
      <c r="BJ212" s="114">
        <f t="shared" si="38"/>
        <v>0</v>
      </c>
      <c r="BK212" s="15" t="s">
        <v>76</v>
      </c>
      <c r="BL212" s="114">
        <f t="shared" si="39"/>
        <v>2700</v>
      </c>
      <c r="BM212" s="15" t="s">
        <v>336</v>
      </c>
      <c r="BN212" s="113" t="s">
        <v>459</v>
      </c>
    </row>
    <row r="213" spans="1:66" s="2" customFormat="1" ht="49.15" customHeight="1" x14ac:dyDescent="0.2">
      <c r="A213" s="26"/>
      <c r="B213" s="133"/>
      <c r="C213" s="192" t="s">
        <v>460</v>
      </c>
      <c r="D213" s="192" t="s">
        <v>119</v>
      </c>
      <c r="E213" s="193" t="s">
        <v>461</v>
      </c>
      <c r="F213" s="194" t="s">
        <v>462</v>
      </c>
      <c r="G213" s="195" t="s">
        <v>122</v>
      </c>
      <c r="H213" s="196">
        <v>60</v>
      </c>
      <c r="I213" s="197">
        <v>45</v>
      </c>
      <c r="J213" s="197">
        <f>I213*'Rekapitulace stavby'!$AI$20</f>
        <v>45</v>
      </c>
      <c r="K213" s="197">
        <f t="shared" si="30"/>
        <v>2700</v>
      </c>
      <c r="L213" s="107" t="s">
        <v>123</v>
      </c>
      <c r="M213" s="108"/>
      <c r="N213" s="109" t="s">
        <v>1</v>
      </c>
      <c r="O213" s="110" t="s">
        <v>33</v>
      </c>
      <c r="P213" s="111">
        <v>0</v>
      </c>
      <c r="Q213" s="111">
        <f t="shared" si="31"/>
        <v>0</v>
      </c>
      <c r="R213" s="111">
        <v>0</v>
      </c>
      <c r="S213" s="111">
        <f t="shared" si="32"/>
        <v>0</v>
      </c>
      <c r="T213" s="111">
        <v>0</v>
      </c>
      <c r="U213" s="112">
        <f t="shared" si="33"/>
        <v>0</v>
      </c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S213" s="113" t="s">
        <v>336</v>
      </c>
      <c r="AU213" s="113" t="s">
        <v>119</v>
      </c>
      <c r="AV213" s="113" t="s">
        <v>78</v>
      </c>
      <c r="AZ213" s="15" t="s">
        <v>117</v>
      </c>
      <c r="BF213" s="114">
        <f t="shared" si="34"/>
        <v>2700</v>
      </c>
      <c r="BG213" s="114">
        <f t="shared" si="35"/>
        <v>0</v>
      </c>
      <c r="BH213" s="114">
        <f t="shared" si="36"/>
        <v>0</v>
      </c>
      <c r="BI213" s="114">
        <f t="shared" si="37"/>
        <v>0</v>
      </c>
      <c r="BJ213" s="114">
        <f t="shared" si="38"/>
        <v>0</v>
      </c>
      <c r="BK213" s="15" t="s">
        <v>76</v>
      </c>
      <c r="BL213" s="114">
        <f t="shared" si="39"/>
        <v>2700</v>
      </c>
      <c r="BM213" s="15" t="s">
        <v>336</v>
      </c>
      <c r="BN213" s="113" t="s">
        <v>463</v>
      </c>
    </row>
    <row r="214" spans="1:66" s="2" customFormat="1" ht="49.15" customHeight="1" x14ac:dyDescent="0.2">
      <c r="A214" s="26"/>
      <c r="B214" s="133"/>
      <c r="C214" s="192" t="s">
        <v>464</v>
      </c>
      <c r="D214" s="192" t="s">
        <v>119</v>
      </c>
      <c r="E214" s="193" t="s">
        <v>465</v>
      </c>
      <c r="F214" s="194" t="s">
        <v>466</v>
      </c>
      <c r="G214" s="195" t="s">
        <v>122</v>
      </c>
      <c r="H214" s="196">
        <v>65</v>
      </c>
      <c r="I214" s="197">
        <v>45</v>
      </c>
      <c r="J214" s="197">
        <f>I214*'Rekapitulace stavby'!$AI$20</f>
        <v>45</v>
      </c>
      <c r="K214" s="197">
        <f t="shared" si="30"/>
        <v>2925</v>
      </c>
      <c r="L214" s="107" t="s">
        <v>123</v>
      </c>
      <c r="M214" s="108"/>
      <c r="N214" s="109" t="s">
        <v>1</v>
      </c>
      <c r="O214" s="110" t="s">
        <v>33</v>
      </c>
      <c r="P214" s="111">
        <v>0</v>
      </c>
      <c r="Q214" s="111">
        <f t="shared" si="31"/>
        <v>0</v>
      </c>
      <c r="R214" s="111">
        <v>0</v>
      </c>
      <c r="S214" s="111">
        <f t="shared" si="32"/>
        <v>0</v>
      </c>
      <c r="T214" s="111">
        <v>0</v>
      </c>
      <c r="U214" s="112">
        <f t="shared" si="33"/>
        <v>0</v>
      </c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S214" s="113" t="s">
        <v>336</v>
      </c>
      <c r="AU214" s="113" t="s">
        <v>119</v>
      </c>
      <c r="AV214" s="113" t="s">
        <v>78</v>
      </c>
      <c r="AZ214" s="15" t="s">
        <v>117</v>
      </c>
      <c r="BF214" s="114">
        <f t="shared" si="34"/>
        <v>2925</v>
      </c>
      <c r="BG214" s="114">
        <f t="shared" si="35"/>
        <v>0</v>
      </c>
      <c r="BH214" s="114">
        <f t="shared" si="36"/>
        <v>0</v>
      </c>
      <c r="BI214" s="114">
        <f t="shared" si="37"/>
        <v>0</v>
      </c>
      <c r="BJ214" s="114">
        <f t="shared" si="38"/>
        <v>0</v>
      </c>
      <c r="BK214" s="15" t="s">
        <v>76</v>
      </c>
      <c r="BL214" s="114">
        <f t="shared" si="39"/>
        <v>2925</v>
      </c>
      <c r="BM214" s="15" t="s">
        <v>336</v>
      </c>
      <c r="BN214" s="113" t="s">
        <v>467</v>
      </c>
    </row>
    <row r="215" spans="1:66" s="2" customFormat="1" ht="49.15" customHeight="1" x14ac:dyDescent="0.2">
      <c r="A215" s="26"/>
      <c r="B215" s="133"/>
      <c r="C215" s="192" t="s">
        <v>468</v>
      </c>
      <c r="D215" s="192" t="s">
        <v>119</v>
      </c>
      <c r="E215" s="193" t="s">
        <v>469</v>
      </c>
      <c r="F215" s="194" t="s">
        <v>470</v>
      </c>
      <c r="G215" s="195" t="s">
        <v>122</v>
      </c>
      <c r="H215" s="196">
        <v>65</v>
      </c>
      <c r="I215" s="197">
        <v>45</v>
      </c>
      <c r="J215" s="197">
        <f>I215*'Rekapitulace stavby'!$AI$20</f>
        <v>45</v>
      </c>
      <c r="K215" s="197">
        <f t="shared" si="30"/>
        <v>2925</v>
      </c>
      <c r="L215" s="107" t="s">
        <v>123</v>
      </c>
      <c r="M215" s="108"/>
      <c r="N215" s="109" t="s">
        <v>1</v>
      </c>
      <c r="O215" s="110" t="s">
        <v>33</v>
      </c>
      <c r="P215" s="111">
        <v>0</v>
      </c>
      <c r="Q215" s="111">
        <f t="shared" si="31"/>
        <v>0</v>
      </c>
      <c r="R215" s="111">
        <v>0</v>
      </c>
      <c r="S215" s="111">
        <f t="shared" si="32"/>
        <v>0</v>
      </c>
      <c r="T215" s="111">
        <v>0</v>
      </c>
      <c r="U215" s="112">
        <f t="shared" si="33"/>
        <v>0</v>
      </c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S215" s="113" t="s">
        <v>336</v>
      </c>
      <c r="AU215" s="113" t="s">
        <v>119</v>
      </c>
      <c r="AV215" s="113" t="s">
        <v>78</v>
      </c>
      <c r="AZ215" s="15" t="s">
        <v>117</v>
      </c>
      <c r="BF215" s="114">
        <f t="shared" si="34"/>
        <v>2925</v>
      </c>
      <c r="BG215" s="114">
        <f t="shared" si="35"/>
        <v>0</v>
      </c>
      <c r="BH215" s="114">
        <f t="shared" si="36"/>
        <v>0</v>
      </c>
      <c r="BI215" s="114">
        <f t="shared" si="37"/>
        <v>0</v>
      </c>
      <c r="BJ215" s="114">
        <f t="shared" si="38"/>
        <v>0</v>
      </c>
      <c r="BK215" s="15" t="s">
        <v>76</v>
      </c>
      <c r="BL215" s="114">
        <f t="shared" si="39"/>
        <v>2925</v>
      </c>
      <c r="BM215" s="15" t="s">
        <v>336</v>
      </c>
      <c r="BN215" s="113" t="s">
        <v>471</v>
      </c>
    </row>
    <row r="216" spans="1:66" s="2" customFormat="1" ht="49.15" customHeight="1" x14ac:dyDescent="0.2">
      <c r="A216" s="26"/>
      <c r="B216" s="133"/>
      <c r="C216" s="192" t="s">
        <v>472</v>
      </c>
      <c r="D216" s="192" t="s">
        <v>119</v>
      </c>
      <c r="E216" s="193" t="s">
        <v>473</v>
      </c>
      <c r="F216" s="194" t="s">
        <v>474</v>
      </c>
      <c r="G216" s="195" t="s">
        <v>122</v>
      </c>
      <c r="H216" s="196">
        <v>60</v>
      </c>
      <c r="I216" s="197">
        <v>45</v>
      </c>
      <c r="J216" s="197">
        <f>I216*'Rekapitulace stavby'!$AI$20</f>
        <v>45</v>
      </c>
      <c r="K216" s="197">
        <f t="shared" si="30"/>
        <v>2700</v>
      </c>
      <c r="L216" s="107" t="s">
        <v>123</v>
      </c>
      <c r="M216" s="108"/>
      <c r="N216" s="109" t="s">
        <v>1</v>
      </c>
      <c r="O216" s="110" t="s">
        <v>33</v>
      </c>
      <c r="P216" s="111">
        <v>0</v>
      </c>
      <c r="Q216" s="111">
        <f t="shared" si="31"/>
        <v>0</v>
      </c>
      <c r="R216" s="111">
        <v>0</v>
      </c>
      <c r="S216" s="111">
        <f t="shared" si="32"/>
        <v>0</v>
      </c>
      <c r="T216" s="111">
        <v>0</v>
      </c>
      <c r="U216" s="112">
        <f t="shared" si="33"/>
        <v>0</v>
      </c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S216" s="113" t="s">
        <v>336</v>
      </c>
      <c r="AU216" s="113" t="s">
        <v>119</v>
      </c>
      <c r="AV216" s="113" t="s">
        <v>78</v>
      </c>
      <c r="AZ216" s="15" t="s">
        <v>117</v>
      </c>
      <c r="BF216" s="114">
        <f t="shared" si="34"/>
        <v>2700</v>
      </c>
      <c r="BG216" s="114">
        <f t="shared" si="35"/>
        <v>0</v>
      </c>
      <c r="BH216" s="114">
        <f t="shared" si="36"/>
        <v>0</v>
      </c>
      <c r="BI216" s="114">
        <f t="shared" si="37"/>
        <v>0</v>
      </c>
      <c r="BJ216" s="114">
        <f t="shared" si="38"/>
        <v>0</v>
      </c>
      <c r="BK216" s="15" t="s">
        <v>76</v>
      </c>
      <c r="BL216" s="114">
        <f t="shared" si="39"/>
        <v>2700</v>
      </c>
      <c r="BM216" s="15" t="s">
        <v>336</v>
      </c>
      <c r="BN216" s="113" t="s">
        <v>475</v>
      </c>
    </row>
    <row r="217" spans="1:66" s="2" customFormat="1" ht="55.5" customHeight="1" x14ac:dyDescent="0.2">
      <c r="A217" s="26"/>
      <c r="B217" s="133"/>
      <c r="C217" s="192" t="s">
        <v>476</v>
      </c>
      <c r="D217" s="192" t="s">
        <v>119</v>
      </c>
      <c r="E217" s="193" t="s">
        <v>477</v>
      </c>
      <c r="F217" s="194" t="s">
        <v>478</v>
      </c>
      <c r="G217" s="195" t="s">
        <v>122</v>
      </c>
      <c r="H217" s="196">
        <v>60</v>
      </c>
      <c r="I217" s="197">
        <v>55</v>
      </c>
      <c r="J217" s="197">
        <f>I217*'Rekapitulace stavby'!$AI$20</f>
        <v>55</v>
      </c>
      <c r="K217" s="197">
        <f t="shared" si="30"/>
        <v>3300</v>
      </c>
      <c r="L217" s="107" t="s">
        <v>123</v>
      </c>
      <c r="M217" s="108"/>
      <c r="N217" s="109" t="s">
        <v>1</v>
      </c>
      <c r="O217" s="110" t="s">
        <v>33</v>
      </c>
      <c r="P217" s="111">
        <v>0</v>
      </c>
      <c r="Q217" s="111">
        <f t="shared" si="31"/>
        <v>0</v>
      </c>
      <c r="R217" s="111">
        <v>0</v>
      </c>
      <c r="S217" s="111">
        <f t="shared" si="32"/>
        <v>0</v>
      </c>
      <c r="T217" s="111">
        <v>0</v>
      </c>
      <c r="U217" s="112">
        <f t="shared" si="33"/>
        <v>0</v>
      </c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S217" s="113" t="s">
        <v>336</v>
      </c>
      <c r="AU217" s="113" t="s">
        <v>119</v>
      </c>
      <c r="AV217" s="113" t="s">
        <v>78</v>
      </c>
      <c r="AZ217" s="15" t="s">
        <v>117</v>
      </c>
      <c r="BF217" s="114">
        <f t="shared" si="34"/>
        <v>3300</v>
      </c>
      <c r="BG217" s="114">
        <f t="shared" si="35"/>
        <v>0</v>
      </c>
      <c r="BH217" s="114">
        <f t="shared" si="36"/>
        <v>0</v>
      </c>
      <c r="BI217" s="114">
        <f t="shared" si="37"/>
        <v>0</v>
      </c>
      <c r="BJ217" s="114">
        <f t="shared" si="38"/>
        <v>0</v>
      </c>
      <c r="BK217" s="15" t="s">
        <v>76</v>
      </c>
      <c r="BL217" s="114">
        <f t="shared" si="39"/>
        <v>3300</v>
      </c>
      <c r="BM217" s="15" t="s">
        <v>336</v>
      </c>
      <c r="BN217" s="113" t="s">
        <v>479</v>
      </c>
    </row>
    <row r="218" spans="1:66" s="2" customFormat="1" ht="55.5" customHeight="1" x14ac:dyDescent="0.2">
      <c r="A218" s="26"/>
      <c r="B218" s="133"/>
      <c r="C218" s="192" t="s">
        <v>480</v>
      </c>
      <c r="D218" s="192" t="s">
        <v>119</v>
      </c>
      <c r="E218" s="193" t="s">
        <v>481</v>
      </c>
      <c r="F218" s="194" t="s">
        <v>482</v>
      </c>
      <c r="G218" s="195" t="s">
        <v>122</v>
      </c>
      <c r="H218" s="196">
        <v>70</v>
      </c>
      <c r="I218" s="197">
        <v>55</v>
      </c>
      <c r="J218" s="197">
        <f>I218*'Rekapitulace stavby'!$AI$20</f>
        <v>55</v>
      </c>
      <c r="K218" s="197">
        <f t="shared" si="30"/>
        <v>3850</v>
      </c>
      <c r="L218" s="107" t="s">
        <v>123</v>
      </c>
      <c r="M218" s="108"/>
      <c r="N218" s="109" t="s">
        <v>1</v>
      </c>
      <c r="O218" s="110" t="s">
        <v>33</v>
      </c>
      <c r="P218" s="111">
        <v>0</v>
      </c>
      <c r="Q218" s="111">
        <f t="shared" si="31"/>
        <v>0</v>
      </c>
      <c r="R218" s="111">
        <v>0</v>
      </c>
      <c r="S218" s="111">
        <f t="shared" si="32"/>
        <v>0</v>
      </c>
      <c r="T218" s="111">
        <v>0</v>
      </c>
      <c r="U218" s="112">
        <f t="shared" si="33"/>
        <v>0</v>
      </c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S218" s="113" t="s">
        <v>336</v>
      </c>
      <c r="AU218" s="113" t="s">
        <v>119</v>
      </c>
      <c r="AV218" s="113" t="s">
        <v>78</v>
      </c>
      <c r="AZ218" s="15" t="s">
        <v>117</v>
      </c>
      <c r="BF218" s="114">
        <f t="shared" si="34"/>
        <v>3850</v>
      </c>
      <c r="BG218" s="114">
        <f t="shared" si="35"/>
        <v>0</v>
      </c>
      <c r="BH218" s="114">
        <f t="shared" si="36"/>
        <v>0</v>
      </c>
      <c r="BI218" s="114">
        <f t="shared" si="37"/>
        <v>0</v>
      </c>
      <c r="BJ218" s="114">
        <f t="shared" si="38"/>
        <v>0</v>
      </c>
      <c r="BK218" s="15" t="s">
        <v>76</v>
      </c>
      <c r="BL218" s="114">
        <f t="shared" si="39"/>
        <v>3850</v>
      </c>
      <c r="BM218" s="15" t="s">
        <v>336</v>
      </c>
      <c r="BN218" s="113" t="s">
        <v>483</v>
      </c>
    </row>
    <row r="219" spans="1:66" s="2" customFormat="1" ht="55.5" customHeight="1" x14ac:dyDescent="0.2">
      <c r="A219" s="26"/>
      <c r="B219" s="133"/>
      <c r="C219" s="192" t="s">
        <v>484</v>
      </c>
      <c r="D219" s="192" t="s">
        <v>119</v>
      </c>
      <c r="E219" s="193" t="s">
        <v>485</v>
      </c>
      <c r="F219" s="194" t="s">
        <v>486</v>
      </c>
      <c r="G219" s="195" t="s">
        <v>122</v>
      </c>
      <c r="H219" s="196">
        <v>65</v>
      </c>
      <c r="I219" s="197">
        <v>53</v>
      </c>
      <c r="J219" s="197">
        <f>I219*'Rekapitulace stavby'!$AI$20</f>
        <v>53</v>
      </c>
      <c r="K219" s="197">
        <f t="shared" si="30"/>
        <v>3445</v>
      </c>
      <c r="L219" s="107" t="s">
        <v>123</v>
      </c>
      <c r="M219" s="108"/>
      <c r="N219" s="109" t="s">
        <v>1</v>
      </c>
      <c r="O219" s="110" t="s">
        <v>33</v>
      </c>
      <c r="P219" s="111">
        <v>0</v>
      </c>
      <c r="Q219" s="111">
        <f t="shared" si="31"/>
        <v>0</v>
      </c>
      <c r="R219" s="111">
        <v>0</v>
      </c>
      <c r="S219" s="111">
        <f t="shared" si="32"/>
        <v>0</v>
      </c>
      <c r="T219" s="111">
        <v>0</v>
      </c>
      <c r="U219" s="112">
        <f t="shared" si="33"/>
        <v>0</v>
      </c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S219" s="113" t="s">
        <v>336</v>
      </c>
      <c r="AU219" s="113" t="s">
        <v>119</v>
      </c>
      <c r="AV219" s="113" t="s">
        <v>78</v>
      </c>
      <c r="AZ219" s="15" t="s">
        <v>117</v>
      </c>
      <c r="BF219" s="114">
        <f t="shared" si="34"/>
        <v>3445</v>
      </c>
      <c r="BG219" s="114">
        <f t="shared" si="35"/>
        <v>0</v>
      </c>
      <c r="BH219" s="114">
        <f t="shared" si="36"/>
        <v>0</v>
      </c>
      <c r="BI219" s="114">
        <f t="shared" si="37"/>
        <v>0</v>
      </c>
      <c r="BJ219" s="114">
        <f t="shared" si="38"/>
        <v>0</v>
      </c>
      <c r="BK219" s="15" t="s">
        <v>76</v>
      </c>
      <c r="BL219" s="114">
        <f t="shared" si="39"/>
        <v>3445</v>
      </c>
      <c r="BM219" s="15" t="s">
        <v>336</v>
      </c>
      <c r="BN219" s="113" t="s">
        <v>487</v>
      </c>
    </row>
    <row r="220" spans="1:66" s="2" customFormat="1" ht="55.5" customHeight="1" x14ac:dyDescent="0.2">
      <c r="A220" s="26"/>
      <c r="B220" s="133"/>
      <c r="C220" s="192" t="s">
        <v>488</v>
      </c>
      <c r="D220" s="192" t="s">
        <v>119</v>
      </c>
      <c r="E220" s="193" t="s">
        <v>489</v>
      </c>
      <c r="F220" s="194" t="s">
        <v>490</v>
      </c>
      <c r="G220" s="195" t="s">
        <v>122</v>
      </c>
      <c r="H220" s="196">
        <v>60</v>
      </c>
      <c r="I220" s="197">
        <v>53</v>
      </c>
      <c r="J220" s="197">
        <f>I220*'Rekapitulace stavby'!$AI$20</f>
        <v>53</v>
      </c>
      <c r="K220" s="197">
        <f t="shared" si="30"/>
        <v>3180</v>
      </c>
      <c r="L220" s="107" t="s">
        <v>123</v>
      </c>
      <c r="M220" s="108"/>
      <c r="N220" s="109" t="s">
        <v>1</v>
      </c>
      <c r="O220" s="110" t="s">
        <v>33</v>
      </c>
      <c r="P220" s="111">
        <v>0</v>
      </c>
      <c r="Q220" s="111">
        <f t="shared" si="31"/>
        <v>0</v>
      </c>
      <c r="R220" s="111">
        <v>0</v>
      </c>
      <c r="S220" s="111">
        <f t="shared" si="32"/>
        <v>0</v>
      </c>
      <c r="T220" s="111">
        <v>0</v>
      </c>
      <c r="U220" s="112">
        <f t="shared" si="33"/>
        <v>0</v>
      </c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S220" s="113" t="s">
        <v>336</v>
      </c>
      <c r="AU220" s="113" t="s">
        <v>119</v>
      </c>
      <c r="AV220" s="113" t="s">
        <v>78</v>
      </c>
      <c r="AZ220" s="15" t="s">
        <v>117</v>
      </c>
      <c r="BF220" s="114">
        <f t="shared" si="34"/>
        <v>3180</v>
      </c>
      <c r="BG220" s="114">
        <f t="shared" si="35"/>
        <v>0</v>
      </c>
      <c r="BH220" s="114">
        <f t="shared" si="36"/>
        <v>0</v>
      </c>
      <c r="BI220" s="114">
        <f t="shared" si="37"/>
        <v>0</v>
      </c>
      <c r="BJ220" s="114">
        <f t="shared" si="38"/>
        <v>0</v>
      </c>
      <c r="BK220" s="15" t="s">
        <v>76</v>
      </c>
      <c r="BL220" s="114">
        <f t="shared" si="39"/>
        <v>3180</v>
      </c>
      <c r="BM220" s="15" t="s">
        <v>336</v>
      </c>
      <c r="BN220" s="113" t="s">
        <v>491</v>
      </c>
    </row>
    <row r="221" spans="1:66" s="2" customFormat="1" ht="55.5" customHeight="1" x14ac:dyDescent="0.2">
      <c r="A221" s="26"/>
      <c r="B221" s="133"/>
      <c r="C221" s="192" t="s">
        <v>492</v>
      </c>
      <c r="D221" s="192" t="s">
        <v>119</v>
      </c>
      <c r="E221" s="193" t="s">
        <v>493</v>
      </c>
      <c r="F221" s="194" t="s">
        <v>494</v>
      </c>
      <c r="G221" s="195" t="s">
        <v>122</v>
      </c>
      <c r="H221" s="196">
        <v>60</v>
      </c>
      <c r="I221" s="197">
        <v>53</v>
      </c>
      <c r="J221" s="197">
        <f>I221*'Rekapitulace stavby'!$AI$20</f>
        <v>53</v>
      </c>
      <c r="K221" s="197">
        <f t="shared" si="30"/>
        <v>3180</v>
      </c>
      <c r="L221" s="107" t="s">
        <v>123</v>
      </c>
      <c r="M221" s="108"/>
      <c r="N221" s="109" t="s">
        <v>1</v>
      </c>
      <c r="O221" s="110" t="s">
        <v>33</v>
      </c>
      <c r="P221" s="111">
        <v>0</v>
      </c>
      <c r="Q221" s="111">
        <f t="shared" si="31"/>
        <v>0</v>
      </c>
      <c r="R221" s="111">
        <v>0</v>
      </c>
      <c r="S221" s="111">
        <f t="shared" si="32"/>
        <v>0</v>
      </c>
      <c r="T221" s="111">
        <v>0</v>
      </c>
      <c r="U221" s="112">
        <f t="shared" si="33"/>
        <v>0</v>
      </c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S221" s="113" t="s">
        <v>336</v>
      </c>
      <c r="AU221" s="113" t="s">
        <v>119</v>
      </c>
      <c r="AV221" s="113" t="s">
        <v>78</v>
      </c>
      <c r="AZ221" s="15" t="s">
        <v>117</v>
      </c>
      <c r="BF221" s="114">
        <f t="shared" si="34"/>
        <v>3180</v>
      </c>
      <c r="BG221" s="114">
        <f t="shared" si="35"/>
        <v>0</v>
      </c>
      <c r="BH221" s="114">
        <f t="shared" si="36"/>
        <v>0</v>
      </c>
      <c r="BI221" s="114">
        <f t="shared" si="37"/>
        <v>0</v>
      </c>
      <c r="BJ221" s="114">
        <f t="shared" si="38"/>
        <v>0</v>
      </c>
      <c r="BK221" s="15" t="s">
        <v>76</v>
      </c>
      <c r="BL221" s="114">
        <f t="shared" si="39"/>
        <v>3180</v>
      </c>
      <c r="BM221" s="15" t="s">
        <v>336</v>
      </c>
      <c r="BN221" s="113" t="s">
        <v>495</v>
      </c>
    </row>
    <row r="222" spans="1:66" s="2" customFormat="1" ht="55.5" customHeight="1" x14ac:dyDescent="0.2">
      <c r="A222" s="26"/>
      <c r="B222" s="133"/>
      <c r="C222" s="192" t="s">
        <v>496</v>
      </c>
      <c r="D222" s="192" t="s">
        <v>119</v>
      </c>
      <c r="E222" s="193" t="s">
        <v>497</v>
      </c>
      <c r="F222" s="194" t="s">
        <v>498</v>
      </c>
      <c r="G222" s="195" t="s">
        <v>122</v>
      </c>
      <c r="H222" s="196">
        <v>65</v>
      </c>
      <c r="I222" s="197">
        <v>58</v>
      </c>
      <c r="J222" s="197">
        <f>I222*'Rekapitulace stavby'!$AI$20</f>
        <v>58</v>
      </c>
      <c r="K222" s="197">
        <f t="shared" si="30"/>
        <v>3770</v>
      </c>
      <c r="L222" s="107" t="s">
        <v>123</v>
      </c>
      <c r="M222" s="108"/>
      <c r="N222" s="109" t="s">
        <v>1</v>
      </c>
      <c r="O222" s="110" t="s">
        <v>33</v>
      </c>
      <c r="P222" s="111">
        <v>0</v>
      </c>
      <c r="Q222" s="111">
        <f t="shared" si="31"/>
        <v>0</v>
      </c>
      <c r="R222" s="111">
        <v>0</v>
      </c>
      <c r="S222" s="111">
        <f t="shared" si="32"/>
        <v>0</v>
      </c>
      <c r="T222" s="111">
        <v>0</v>
      </c>
      <c r="U222" s="112">
        <f t="shared" si="33"/>
        <v>0</v>
      </c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S222" s="113" t="s">
        <v>336</v>
      </c>
      <c r="AU222" s="113" t="s">
        <v>119</v>
      </c>
      <c r="AV222" s="113" t="s">
        <v>78</v>
      </c>
      <c r="AZ222" s="15" t="s">
        <v>117</v>
      </c>
      <c r="BF222" s="114">
        <f t="shared" si="34"/>
        <v>3770</v>
      </c>
      <c r="BG222" s="114">
        <f t="shared" si="35"/>
        <v>0</v>
      </c>
      <c r="BH222" s="114">
        <f t="shared" si="36"/>
        <v>0</v>
      </c>
      <c r="BI222" s="114">
        <f t="shared" si="37"/>
        <v>0</v>
      </c>
      <c r="BJ222" s="114">
        <f t="shared" si="38"/>
        <v>0</v>
      </c>
      <c r="BK222" s="15" t="s">
        <v>76</v>
      </c>
      <c r="BL222" s="114">
        <f t="shared" si="39"/>
        <v>3770</v>
      </c>
      <c r="BM222" s="15" t="s">
        <v>336</v>
      </c>
      <c r="BN222" s="113" t="s">
        <v>499</v>
      </c>
    </row>
    <row r="223" spans="1:66" s="2" customFormat="1" ht="55.5" customHeight="1" x14ac:dyDescent="0.2">
      <c r="A223" s="26"/>
      <c r="B223" s="133"/>
      <c r="C223" s="192" t="s">
        <v>500</v>
      </c>
      <c r="D223" s="192" t="s">
        <v>119</v>
      </c>
      <c r="E223" s="193" t="s">
        <v>501</v>
      </c>
      <c r="F223" s="194" t="s">
        <v>502</v>
      </c>
      <c r="G223" s="195" t="s">
        <v>122</v>
      </c>
      <c r="H223" s="196">
        <v>60</v>
      </c>
      <c r="I223" s="197">
        <v>97</v>
      </c>
      <c r="J223" s="197">
        <f>I223*'Rekapitulace stavby'!$AI$20</f>
        <v>97</v>
      </c>
      <c r="K223" s="197">
        <f t="shared" si="30"/>
        <v>5820</v>
      </c>
      <c r="L223" s="107" t="s">
        <v>123</v>
      </c>
      <c r="M223" s="108"/>
      <c r="N223" s="109" t="s">
        <v>1</v>
      </c>
      <c r="O223" s="110" t="s">
        <v>33</v>
      </c>
      <c r="P223" s="111">
        <v>0</v>
      </c>
      <c r="Q223" s="111">
        <f t="shared" si="31"/>
        <v>0</v>
      </c>
      <c r="R223" s="111">
        <v>0</v>
      </c>
      <c r="S223" s="111">
        <f t="shared" si="32"/>
        <v>0</v>
      </c>
      <c r="T223" s="111">
        <v>0</v>
      </c>
      <c r="U223" s="112">
        <f t="shared" si="33"/>
        <v>0</v>
      </c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S223" s="113" t="s">
        <v>336</v>
      </c>
      <c r="AU223" s="113" t="s">
        <v>119</v>
      </c>
      <c r="AV223" s="113" t="s">
        <v>78</v>
      </c>
      <c r="AZ223" s="15" t="s">
        <v>117</v>
      </c>
      <c r="BF223" s="114">
        <f t="shared" si="34"/>
        <v>5820</v>
      </c>
      <c r="BG223" s="114">
        <f t="shared" si="35"/>
        <v>0</v>
      </c>
      <c r="BH223" s="114">
        <f t="shared" si="36"/>
        <v>0</v>
      </c>
      <c r="BI223" s="114">
        <f t="shared" si="37"/>
        <v>0</v>
      </c>
      <c r="BJ223" s="114">
        <f t="shared" si="38"/>
        <v>0</v>
      </c>
      <c r="BK223" s="15" t="s">
        <v>76</v>
      </c>
      <c r="BL223" s="114">
        <f t="shared" si="39"/>
        <v>5820</v>
      </c>
      <c r="BM223" s="15" t="s">
        <v>336</v>
      </c>
      <c r="BN223" s="113" t="s">
        <v>503</v>
      </c>
    </row>
    <row r="224" spans="1:66" s="2" customFormat="1" ht="55.5" customHeight="1" x14ac:dyDescent="0.2">
      <c r="A224" s="26"/>
      <c r="B224" s="133"/>
      <c r="C224" s="192" t="s">
        <v>504</v>
      </c>
      <c r="D224" s="192" t="s">
        <v>119</v>
      </c>
      <c r="E224" s="193" t="s">
        <v>505</v>
      </c>
      <c r="F224" s="194" t="s">
        <v>506</v>
      </c>
      <c r="G224" s="195" t="s">
        <v>122</v>
      </c>
      <c r="H224" s="196">
        <v>62</v>
      </c>
      <c r="I224" s="197">
        <v>111</v>
      </c>
      <c r="J224" s="197">
        <f>I224*'Rekapitulace stavby'!$AI$20</f>
        <v>111</v>
      </c>
      <c r="K224" s="197">
        <f t="shared" si="30"/>
        <v>6882</v>
      </c>
      <c r="L224" s="107" t="s">
        <v>123</v>
      </c>
      <c r="M224" s="108"/>
      <c r="N224" s="109" t="s">
        <v>1</v>
      </c>
      <c r="O224" s="110" t="s">
        <v>33</v>
      </c>
      <c r="P224" s="111">
        <v>0</v>
      </c>
      <c r="Q224" s="111">
        <f t="shared" si="31"/>
        <v>0</v>
      </c>
      <c r="R224" s="111">
        <v>0</v>
      </c>
      <c r="S224" s="111">
        <f t="shared" si="32"/>
        <v>0</v>
      </c>
      <c r="T224" s="111">
        <v>0</v>
      </c>
      <c r="U224" s="112">
        <f t="shared" si="33"/>
        <v>0</v>
      </c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S224" s="113" t="s">
        <v>336</v>
      </c>
      <c r="AU224" s="113" t="s">
        <v>119</v>
      </c>
      <c r="AV224" s="113" t="s">
        <v>78</v>
      </c>
      <c r="AZ224" s="15" t="s">
        <v>117</v>
      </c>
      <c r="BF224" s="114">
        <f t="shared" si="34"/>
        <v>6882</v>
      </c>
      <c r="BG224" s="114">
        <f t="shared" si="35"/>
        <v>0</v>
      </c>
      <c r="BH224" s="114">
        <f t="shared" si="36"/>
        <v>0</v>
      </c>
      <c r="BI224" s="114">
        <f t="shared" si="37"/>
        <v>0</v>
      </c>
      <c r="BJ224" s="114">
        <f t="shared" si="38"/>
        <v>0</v>
      </c>
      <c r="BK224" s="15" t="s">
        <v>76</v>
      </c>
      <c r="BL224" s="114">
        <f t="shared" si="39"/>
        <v>6882</v>
      </c>
      <c r="BM224" s="15" t="s">
        <v>336</v>
      </c>
      <c r="BN224" s="113" t="s">
        <v>507</v>
      </c>
    </row>
    <row r="225" spans="1:66" s="2" customFormat="1" ht="55.5" customHeight="1" x14ac:dyDescent="0.2">
      <c r="A225" s="26"/>
      <c r="B225" s="133"/>
      <c r="C225" s="192" t="s">
        <v>508</v>
      </c>
      <c r="D225" s="192" t="s">
        <v>119</v>
      </c>
      <c r="E225" s="193" t="s">
        <v>509</v>
      </c>
      <c r="F225" s="194" t="s">
        <v>510</v>
      </c>
      <c r="G225" s="195" t="s">
        <v>122</v>
      </c>
      <c r="H225" s="196">
        <v>63</v>
      </c>
      <c r="I225" s="197">
        <v>97</v>
      </c>
      <c r="J225" s="197">
        <f>I225*'Rekapitulace stavby'!$AI$20</f>
        <v>97</v>
      </c>
      <c r="K225" s="197">
        <f t="shared" si="30"/>
        <v>6111</v>
      </c>
      <c r="L225" s="107" t="s">
        <v>123</v>
      </c>
      <c r="M225" s="108"/>
      <c r="N225" s="109" t="s">
        <v>1</v>
      </c>
      <c r="O225" s="110" t="s">
        <v>33</v>
      </c>
      <c r="P225" s="111">
        <v>0</v>
      </c>
      <c r="Q225" s="111">
        <f t="shared" si="31"/>
        <v>0</v>
      </c>
      <c r="R225" s="111">
        <v>0</v>
      </c>
      <c r="S225" s="111">
        <f t="shared" si="32"/>
        <v>0</v>
      </c>
      <c r="T225" s="111">
        <v>0</v>
      </c>
      <c r="U225" s="112">
        <f t="shared" si="33"/>
        <v>0</v>
      </c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S225" s="113" t="s">
        <v>336</v>
      </c>
      <c r="AU225" s="113" t="s">
        <v>119</v>
      </c>
      <c r="AV225" s="113" t="s">
        <v>78</v>
      </c>
      <c r="AZ225" s="15" t="s">
        <v>117</v>
      </c>
      <c r="BF225" s="114">
        <f t="shared" si="34"/>
        <v>6111</v>
      </c>
      <c r="BG225" s="114">
        <f t="shared" si="35"/>
        <v>0</v>
      </c>
      <c r="BH225" s="114">
        <f t="shared" si="36"/>
        <v>0</v>
      </c>
      <c r="BI225" s="114">
        <f t="shared" si="37"/>
        <v>0</v>
      </c>
      <c r="BJ225" s="114">
        <f t="shared" si="38"/>
        <v>0</v>
      </c>
      <c r="BK225" s="15" t="s">
        <v>76</v>
      </c>
      <c r="BL225" s="114">
        <f t="shared" si="39"/>
        <v>6111</v>
      </c>
      <c r="BM225" s="15" t="s">
        <v>336</v>
      </c>
      <c r="BN225" s="113" t="s">
        <v>511</v>
      </c>
    </row>
    <row r="226" spans="1:66" s="2" customFormat="1" ht="55.5" customHeight="1" x14ac:dyDescent="0.2">
      <c r="A226" s="26"/>
      <c r="B226" s="133"/>
      <c r="C226" s="192" t="s">
        <v>512</v>
      </c>
      <c r="D226" s="192" t="s">
        <v>119</v>
      </c>
      <c r="E226" s="193" t="s">
        <v>513</v>
      </c>
      <c r="F226" s="194" t="s">
        <v>514</v>
      </c>
      <c r="G226" s="195" t="s">
        <v>122</v>
      </c>
      <c r="H226" s="196">
        <v>60</v>
      </c>
      <c r="I226" s="197">
        <v>92</v>
      </c>
      <c r="J226" s="197">
        <f>I226*'Rekapitulace stavby'!$AI$20</f>
        <v>92</v>
      </c>
      <c r="K226" s="197">
        <f t="shared" si="30"/>
        <v>5520</v>
      </c>
      <c r="L226" s="107" t="s">
        <v>123</v>
      </c>
      <c r="M226" s="108"/>
      <c r="N226" s="109" t="s">
        <v>1</v>
      </c>
      <c r="O226" s="110" t="s">
        <v>33</v>
      </c>
      <c r="P226" s="111">
        <v>0</v>
      </c>
      <c r="Q226" s="111">
        <f t="shared" si="31"/>
        <v>0</v>
      </c>
      <c r="R226" s="111">
        <v>0</v>
      </c>
      <c r="S226" s="111">
        <f t="shared" si="32"/>
        <v>0</v>
      </c>
      <c r="T226" s="111">
        <v>0</v>
      </c>
      <c r="U226" s="112">
        <f t="shared" si="33"/>
        <v>0</v>
      </c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S226" s="113" t="s">
        <v>336</v>
      </c>
      <c r="AU226" s="113" t="s">
        <v>119</v>
      </c>
      <c r="AV226" s="113" t="s">
        <v>78</v>
      </c>
      <c r="AZ226" s="15" t="s">
        <v>117</v>
      </c>
      <c r="BF226" s="114">
        <f t="shared" si="34"/>
        <v>5520</v>
      </c>
      <c r="BG226" s="114">
        <f t="shared" si="35"/>
        <v>0</v>
      </c>
      <c r="BH226" s="114">
        <f t="shared" si="36"/>
        <v>0</v>
      </c>
      <c r="BI226" s="114">
        <f t="shared" si="37"/>
        <v>0</v>
      </c>
      <c r="BJ226" s="114">
        <f t="shared" si="38"/>
        <v>0</v>
      </c>
      <c r="BK226" s="15" t="s">
        <v>76</v>
      </c>
      <c r="BL226" s="114">
        <f t="shared" si="39"/>
        <v>5520</v>
      </c>
      <c r="BM226" s="15" t="s">
        <v>336</v>
      </c>
      <c r="BN226" s="113" t="s">
        <v>515</v>
      </c>
    </row>
    <row r="227" spans="1:66" s="2" customFormat="1" ht="55.5" customHeight="1" x14ac:dyDescent="0.2">
      <c r="A227" s="26"/>
      <c r="B227" s="133"/>
      <c r="C227" s="192" t="s">
        <v>516</v>
      </c>
      <c r="D227" s="192" t="s">
        <v>119</v>
      </c>
      <c r="E227" s="193" t="s">
        <v>517</v>
      </c>
      <c r="F227" s="194" t="s">
        <v>518</v>
      </c>
      <c r="G227" s="195" t="s">
        <v>122</v>
      </c>
      <c r="H227" s="196">
        <v>60</v>
      </c>
      <c r="I227" s="197">
        <v>92</v>
      </c>
      <c r="J227" s="197">
        <f>I227*'Rekapitulace stavby'!$AI$20</f>
        <v>92</v>
      </c>
      <c r="K227" s="197">
        <f t="shared" si="30"/>
        <v>5520</v>
      </c>
      <c r="L227" s="107" t="s">
        <v>123</v>
      </c>
      <c r="M227" s="108"/>
      <c r="N227" s="109" t="s">
        <v>1</v>
      </c>
      <c r="O227" s="110" t="s">
        <v>33</v>
      </c>
      <c r="P227" s="111">
        <v>0</v>
      </c>
      <c r="Q227" s="111">
        <f t="shared" si="31"/>
        <v>0</v>
      </c>
      <c r="R227" s="111">
        <v>0</v>
      </c>
      <c r="S227" s="111">
        <f t="shared" si="32"/>
        <v>0</v>
      </c>
      <c r="T227" s="111">
        <v>0</v>
      </c>
      <c r="U227" s="112">
        <f t="shared" si="33"/>
        <v>0</v>
      </c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S227" s="113" t="s">
        <v>336</v>
      </c>
      <c r="AU227" s="113" t="s">
        <v>119</v>
      </c>
      <c r="AV227" s="113" t="s">
        <v>78</v>
      </c>
      <c r="AZ227" s="15" t="s">
        <v>117</v>
      </c>
      <c r="BF227" s="114">
        <f t="shared" si="34"/>
        <v>5520</v>
      </c>
      <c r="BG227" s="114">
        <f t="shared" si="35"/>
        <v>0</v>
      </c>
      <c r="BH227" s="114">
        <f t="shared" si="36"/>
        <v>0</v>
      </c>
      <c r="BI227" s="114">
        <f t="shared" si="37"/>
        <v>0</v>
      </c>
      <c r="BJ227" s="114">
        <f t="shared" si="38"/>
        <v>0</v>
      </c>
      <c r="BK227" s="15" t="s">
        <v>76</v>
      </c>
      <c r="BL227" s="114">
        <f t="shared" si="39"/>
        <v>5520</v>
      </c>
      <c r="BM227" s="15" t="s">
        <v>336</v>
      </c>
      <c r="BN227" s="113" t="s">
        <v>519</v>
      </c>
    </row>
    <row r="228" spans="1:66" s="2" customFormat="1" ht="55.5" customHeight="1" x14ac:dyDescent="0.2">
      <c r="A228" s="26"/>
      <c r="B228" s="133"/>
      <c r="C228" s="192" t="s">
        <v>520</v>
      </c>
      <c r="D228" s="192" t="s">
        <v>119</v>
      </c>
      <c r="E228" s="193" t="s">
        <v>521</v>
      </c>
      <c r="F228" s="194" t="s">
        <v>522</v>
      </c>
      <c r="G228" s="195" t="s">
        <v>122</v>
      </c>
      <c r="H228" s="196">
        <v>60</v>
      </c>
      <c r="I228" s="197">
        <v>107</v>
      </c>
      <c r="J228" s="197">
        <f>I228*'Rekapitulace stavby'!$AI$20</f>
        <v>107</v>
      </c>
      <c r="K228" s="197">
        <f t="shared" si="30"/>
        <v>6420</v>
      </c>
      <c r="L228" s="107" t="s">
        <v>123</v>
      </c>
      <c r="M228" s="108"/>
      <c r="N228" s="109" t="s">
        <v>1</v>
      </c>
      <c r="O228" s="110" t="s">
        <v>33</v>
      </c>
      <c r="P228" s="111">
        <v>0</v>
      </c>
      <c r="Q228" s="111">
        <f t="shared" si="31"/>
        <v>0</v>
      </c>
      <c r="R228" s="111">
        <v>0</v>
      </c>
      <c r="S228" s="111">
        <f t="shared" si="32"/>
        <v>0</v>
      </c>
      <c r="T228" s="111">
        <v>0</v>
      </c>
      <c r="U228" s="112">
        <f t="shared" si="33"/>
        <v>0</v>
      </c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S228" s="113" t="s">
        <v>336</v>
      </c>
      <c r="AU228" s="113" t="s">
        <v>119</v>
      </c>
      <c r="AV228" s="113" t="s">
        <v>78</v>
      </c>
      <c r="AZ228" s="15" t="s">
        <v>117</v>
      </c>
      <c r="BF228" s="114">
        <f t="shared" si="34"/>
        <v>6420</v>
      </c>
      <c r="BG228" s="114">
        <f t="shared" si="35"/>
        <v>0</v>
      </c>
      <c r="BH228" s="114">
        <f t="shared" si="36"/>
        <v>0</v>
      </c>
      <c r="BI228" s="114">
        <f t="shared" si="37"/>
        <v>0</v>
      </c>
      <c r="BJ228" s="114">
        <f t="shared" si="38"/>
        <v>0</v>
      </c>
      <c r="BK228" s="15" t="s">
        <v>76</v>
      </c>
      <c r="BL228" s="114">
        <f t="shared" si="39"/>
        <v>6420</v>
      </c>
      <c r="BM228" s="15" t="s">
        <v>336</v>
      </c>
      <c r="BN228" s="113" t="s">
        <v>523</v>
      </c>
    </row>
    <row r="229" spans="1:66" s="2" customFormat="1" ht="55.5" customHeight="1" x14ac:dyDescent="0.2">
      <c r="A229" s="26"/>
      <c r="B229" s="133"/>
      <c r="C229" s="192" t="s">
        <v>524</v>
      </c>
      <c r="D229" s="192" t="s">
        <v>119</v>
      </c>
      <c r="E229" s="193" t="s">
        <v>525</v>
      </c>
      <c r="F229" s="194" t="s">
        <v>526</v>
      </c>
      <c r="G229" s="195" t="s">
        <v>122</v>
      </c>
      <c r="H229" s="196">
        <v>60</v>
      </c>
      <c r="I229" s="197">
        <v>107</v>
      </c>
      <c r="J229" s="197">
        <f>I229*'Rekapitulace stavby'!$AI$20</f>
        <v>107</v>
      </c>
      <c r="K229" s="197">
        <f t="shared" si="30"/>
        <v>6420</v>
      </c>
      <c r="L229" s="107" t="s">
        <v>123</v>
      </c>
      <c r="M229" s="108"/>
      <c r="N229" s="109" t="s">
        <v>1</v>
      </c>
      <c r="O229" s="110" t="s">
        <v>33</v>
      </c>
      <c r="P229" s="111">
        <v>0</v>
      </c>
      <c r="Q229" s="111">
        <f t="shared" si="31"/>
        <v>0</v>
      </c>
      <c r="R229" s="111">
        <v>0</v>
      </c>
      <c r="S229" s="111">
        <f t="shared" si="32"/>
        <v>0</v>
      </c>
      <c r="T229" s="111">
        <v>0</v>
      </c>
      <c r="U229" s="112">
        <f t="shared" si="33"/>
        <v>0</v>
      </c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S229" s="113" t="s">
        <v>336</v>
      </c>
      <c r="AU229" s="113" t="s">
        <v>119</v>
      </c>
      <c r="AV229" s="113" t="s">
        <v>78</v>
      </c>
      <c r="AZ229" s="15" t="s">
        <v>117</v>
      </c>
      <c r="BF229" s="114">
        <f t="shared" si="34"/>
        <v>6420</v>
      </c>
      <c r="BG229" s="114">
        <f t="shared" si="35"/>
        <v>0</v>
      </c>
      <c r="BH229" s="114">
        <f t="shared" si="36"/>
        <v>0</v>
      </c>
      <c r="BI229" s="114">
        <f t="shared" si="37"/>
        <v>0</v>
      </c>
      <c r="BJ229" s="114">
        <f t="shared" si="38"/>
        <v>0</v>
      </c>
      <c r="BK229" s="15" t="s">
        <v>76</v>
      </c>
      <c r="BL229" s="114">
        <f t="shared" si="39"/>
        <v>6420</v>
      </c>
      <c r="BM229" s="15" t="s">
        <v>336</v>
      </c>
      <c r="BN229" s="113" t="s">
        <v>527</v>
      </c>
    </row>
    <row r="230" spans="1:66" s="2" customFormat="1" ht="55.5" customHeight="1" x14ac:dyDescent="0.2">
      <c r="A230" s="26"/>
      <c r="B230" s="133"/>
      <c r="C230" s="192" t="s">
        <v>528</v>
      </c>
      <c r="D230" s="192" t="s">
        <v>119</v>
      </c>
      <c r="E230" s="193" t="s">
        <v>529</v>
      </c>
      <c r="F230" s="194" t="s">
        <v>530</v>
      </c>
      <c r="G230" s="195" t="s">
        <v>122</v>
      </c>
      <c r="H230" s="196">
        <v>30</v>
      </c>
      <c r="I230" s="197">
        <v>96</v>
      </c>
      <c r="J230" s="197">
        <f>I230*'Rekapitulace stavby'!$AI$20</f>
        <v>96</v>
      </c>
      <c r="K230" s="197">
        <f t="shared" si="30"/>
        <v>2880</v>
      </c>
      <c r="L230" s="107" t="s">
        <v>123</v>
      </c>
      <c r="M230" s="108"/>
      <c r="N230" s="109" t="s">
        <v>1</v>
      </c>
      <c r="O230" s="110" t="s">
        <v>33</v>
      </c>
      <c r="P230" s="111">
        <v>0</v>
      </c>
      <c r="Q230" s="111">
        <f t="shared" si="31"/>
        <v>0</v>
      </c>
      <c r="R230" s="111">
        <v>0</v>
      </c>
      <c r="S230" s="111">
        <f t="shared" si="32"/>
        <v>0</v>
      </c>
      <c r="T230" s="111">
        <v>0</v>
      </c>
      <c r="U230" s="112">
        <f t="shared" si="33"/>
        <v>0</v>
      </c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S230" s="113" t="s">
        <v>247</v>
      </c>
      <c r="AU230" s="113" t="s">
        <v>119</v>
      </c>
      <c r="AV230" s="113" t="s">
        <v>78</v>
      </c>
      <c r="AZ230" s="15" t="s">
        <v>117</v>
      </c>
      <c r="BF230" s="114">
        <f t="shared" si="34"/>
        <v>2880</v>
      </c>
      <c r="BG230" s="114">
        <f t="shared" si="35"/>
        <v>0</v>
      </c>
      <c r="BH230" s="114">
        <f t="shared" si="36"/>
        <v>0</v>
      </c>
      <c r="BI230" s="114">
        <f t="shared" si="37"/>
        <v>0</v>
      </c>
      <c r="BJ230" s="114">
        <f t="shared" si="38"/>
        <v>0</v>
      </c>
      <c r="BK230" s="15" t="s">
        <v>76</v>
      </c>
      <c r="BL230" s="114">
        <f t="shared" si="39"/>
        <v>2880</v>
      </c>
      <c r="BM230" s="15" t="s">
        <v>247</v>
      </c>
      <c r="BN230" s="113" t="s">
        <v>531</v>
      </c>
    </row>
    <row r="231" spans="1:66" s="2" customFormat="1" ht="66.75" customHeight="1" x14ac:dyDescent="0.2">
      <c r="A231" s="26"/>
      <c r="B231" s="133"/>
      <c r="C231" s="192" t="s">
        <v>532</v>
      </c>
      <c r="D231" s="192" t="s">
        <v>119</v>
      </c>
      <c r="E231" s="193" t="s">
        <v>533</v>
      </c>
      <c r="F231" s="194" t="s">
        <v>534</v>
      </c>
      <c r="G231" s="195" t="s">
        <v>122</v>
      </c>
      <c r="H231" s="196">
        <v>5</v>
      </c>
      <c r="I231" s="197">
        <v>606</v>
      </c>
      <c r="J231" s="197">
        <f>I231*'Rekapitulace stavby'!$AI$20</f>
        <v>606</v>
      </c>
      <c r="K231" s="197">
        <f t="shared" si="30"/>
        <v>3030</v>
      </c>
      <c r="L231" s="107" t="s">
        <v>123</v>
      </c>
      <c r="M231" s="108"/>
      <c r="N231" s="109" t="s">
        <v>1</v>
      </c>
      <c r="O231" s="110" t="s">
        <v>33</v>
      </c>
      <c r="P231" s="111">
        <v>0</v>
      </c>
      <c r="Q231" s="111">
        <f t="shared" si="31"/>
        <v>0</v>
      </c>
      <c r="R231" s="111">
        <v>0</v>
      </c>
      <c r="S231" s="111">
        <f t="shared" si="32"/>
        <v>0</v>
      </c>
      <c r="T231" s="111">
        <v>0</v>
      </c>
      <c r="U231" s="112">
        <f t="shared" si="33"/>
        <v>0</v>
      </c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S231" s="113" t="s">
        <v>247</v>
      </c>
      <c r="AU231" s="113" t="s">
        <v>119</v>
      </c>
      <c r="AV231" s="113" t="s">
        <v>78</v>
      </c>
      <c r="AZ231" s="15" t="s">
        <v>117</v>
      </c>
      <c r="BF231" s="114">
        <f t="shared" si="34"/>
        <v>3030</v>
      </c>
      <c r="BG231" s="114">
        <f t="shared" si="35"/>
        <v>0</v>
      </c>
      <c r="BH231" s="114">
        <f t="shared" si="36"/>
        <v>0</v>
      </c>
      <c r="BI231" s="114">
        <f t="shared" si="37"/>
        <v>0</v>
      </c>
      <c r="BJ231" s="114">
        <f t="shared" si="38"/>
        <v>0</v>
      </c>
      <c r="BK231" s="15" t="s">
        <v>76</v>
      </c>
      <c r="BL231" s="114">
        <f t="shared" si="39"/>
        <v>3030</v>
      </c>
      <c r="BM231" s="15" t="s">
        <v>247</v>
      </c>
      <c r="BN231" s="113" t="s">
        <v>535</v>
      </c>
    </row>
    <row r="232" spans="1:66" s="2" customFormat="1" ht="49.15" customHeight="1" x14ac:dyDescent="0.2">
      <c r="A232" s="26"/>
      <c r="B232" s="133"/>
      <c r="C232" s="192" t="s">
        <v>536</v>
      </c>
      <c r="D232" s="192" t="s">
        <v>119</v>
      </c>
      <c r="E232" s="193" t="s">
        <v>537</v>
      </c>
      <c r="F232" s="194" t="s">
        <v>538</v>
      </c>
      <c r="G232" s="195" t="s">
        <v>122</v>
      </c>
      <c r="H232" s="196">
        <v>90</v>
      </c>
      <c r="I232" s="197">
        <v>32</v>
      </c>
      <c r="J232" s="197">
        <f>I232*'Rekapitulace stavby'!$AI$20</f>
        <v>32</v>
      </c>
      <c r="K232" s="197">
        <f t="shared" si="30"/>
        <v>2880</v>
      </c>
      <c r="L232" s="107" t="s">
        <v>123</v>
      </c>
      <c r="M232" s="108"/>
      <c r="N232" s="109" t="s">
        <v>1</v>
      </c>
      <c r="O232" s="110" t="s">
        <v>33</v>
      </c>
      <c r="P232" s="111">
        <v>0</v>
      </c>
      <c r="Q232" s="111">
        <f t="shared" si="31"/>
        <v>0</v>
      </c>
      <c r="R232" s="111">
        <v>0</v>
      </c>
      <c r="S232" s="111">
        <f t="shared" si="32"/>
        <v>0</v>
      </c>
      <c r="T232" s="111">
        <v>0</v>
      </c>
      <c r="U232" s="112">
        <f t="shared" si="33"/>
        <v>0</v>
      </c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S232" s="113" t="s">
        <v>247</v>
      </c>
      <c r="AU232" s="113" t="s">
        <v>119</v>
      </c>
      <c r="AV232" s="113" t="s">
        <v>78</v>
      </c>
      <c r="AZ232" s="15" t="s">
        <v>117</v>
      </c>
      <c r="BF232" s="114">
        <f t="shared" si="34"/>
        <v>2880</v>
      </c>
      <c r="BG232" s="114">
        <f t="shared" si="35"/>
        <v>0</v>
      </c>
      <c r="BH232" s="114">
        <f t="shared" si="36"/>
        <v>0</v>
      </c>
      <c r="BI232" s="114">
        <f t="shared" si="37"/>
        <v>0</v>
      </c>
      <c r="BJ232" s="114">
        <f t="shared" si="38"/>
        <v>0</v>
      </c>
      <c r="BK232" s="15" t="s">
        <v>76</v>
      </c>
      <c r="BL232" s="114">
        <f t="shared" si="39"/>
        <v>2880</v>
      </c>
      <c r="BM232" s="15" t="s">
        <v>247</v>
      </c>
      <c r="BN232" s="113" t="s">
        <v>539</v>
      </c>
    </row>
    <row r="233" spans="1:66" s="2" customFormat="1" ht="49.15" customHeight="1" x14ac:dyDescent="0.2">
      <c r="A233" s="26"/>
      <c r="B233" s="133"/>
      <c r="C233" s="192" t="s">
        <v>540</v>
      </c>
      <c r="D233" s="192" t="s">
        <v>119</v>
      </c>
      <c r="E233" s="193" t="s">
        <v>541</v>
      </c>
      <c r="F233" s="194" t="s">
        <v>542</v>
      </c>
      <c r="G233" s="195" t="s">
        <v>122</v>
      </c>
      <c r="H233" s="196">
        <v>60</v>
      </c>
      <c r="I233" s="197">
        <v>32</v>
      </c>
      <c r="J233" s="197">
        <f>I233*'Rekapitulace stavby'!$AI$20</f>
        <v>32</v>
      </c>
      <c r="K233" s="197">
        <f t="shared" ref="K233:K264" si="40">ROUND(J233*H233,2)</f>
        <v>1920</v>
      </c>
      <c r="L233" s="107" t="s">
        <v>123</v>
      </c>
      <c r="M233" s="108"/>
      <c r="N233" s="109" t="s">
        <v>1</v>
      </c>
      <c r="O233" s="110" t="s">
        <v>33</v>
      </c>
      <c r="P233" s="111">
        <v>0</v>
      </c>
      <c r="Q233" s="111">
        <f t="shared" ref="Q233:Q264" si="41">P233*H233</f>
        <v>0</v>
      </c>
      <c r="R233" s="111">
        <v>0</v>
      </c>
      <c r="S233" s="111">
        <f t="shared" ref="S233:S264" si="42">R233*H233</f>
        <v>0</v>
      </c>
      <c r="T233" s="111">
        <v>0</v>
      </c>
      <c r="U233" s="112">
        <f t="shared" ref="U233:U264" si="43">T233*H233</f>
        <v>0</v>
      </c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S233" s="113" t="s">
        <v>247</v>
      </c>
      <c r="AU233" s="113" t="s">
        <v>119</v>
      </c>
      <c r="AV233" s="113" t="s">
        <v>78</v>
      </c>
      <c r="AZ233" s="15" t="s">
        <v>117</v>
      </c>
      <c r="BF233" s="114">
        <f t="shared" ref="BF233:BF264" si="44">IF(O233="základní",K233,0)</f>
        <v>1920</v>
      </c>
      <c r="BG233" s="114">
        <f t="shared" ref="BG233:BG264" si="45">IF(O233="snížená",K233,0)</f>
        <v>0</v>
      </c>
      <c r="BH233" s="114">
        <f t="shared" ref="BH233:BH264" si="46">IF(O233="zákl. přenesená",K233,0)</f>
        <v>0</v>
      </c>
      <c r="BI233" s="114">
        <f t="shared" ref="BI233:BI264" si="47">IF(O233="sníž. přenesená",K233,0)</f>
        <v>0</v>
      </c>
      <c r="BJ233" s="114">
        <f t="shared" ref="BJ233:BJ264" si="48">IF(O233="nulová",K233,0)</f>
        <v>0</v>
      </c>
      <c r="BK233" s="15" t="s">
        <v>76</v>
      </c>
      <c r="BL233" s="114">
        <f t="shared" ref="BL233:BL264" si="49">ROUND(J233*H233,2)</f>
        <v>1920</v>
      </c>
      <c r="BM233" s="15" t="s">
        <v>247</v>
      </c>
      <c r="BN233" s="113" t="s">
        <v>543</v>
      </c>
    </row>
    <row r="234" spans="1:66" s="2" customFormat="1" ht="49.15" customHeight="1" x14ac:dyDescent="0.2">
      <c r="A234" s="26"/>
      <c r="B234" s="133"/>
      <c r="C234" s="192" t="s">
        <v>544</v>
      </c>
      <c r="D234" s="192" t="s">
        <v>119</v>
      </c>
      <c r="E234" s="193" t="s">
        <v>545</v>
      </c>
      <c r="F234" s="194" t="s">
        <v>546</v>
      </c>
      <c r="G234" s="195" t="s">
        <v>122</v>
      </c>
      <c r="H234" s="196">
        <v>60</v>
      </c>
      <c r="I234" s="197">
        <v>32</v>
      </c>
      <c r="J234" s="197">
        <f>I234*'Rekapitulace stavby'!$AI$20</f>
        <v>32</v>
      </c>
      <c r="K234" s="197">
        <f t="shared" si="40"/>
        <v>1920</v>
      </c>
      <c r="L234" s="107" t="s">
        <v>123</v>
      </c>
      <c r="M234" s="108"/>
      <c r="N234" s="109" t="s">
        <v>1</v>
      </c>
      <c r="O234" s="110" t="s">
        <v>33</v>
      </c>
      <c r="P234" s="111">
        <v>0</v>
      </c>
      <c r="Q234" s="111">
        <f t="shared" si="41"/>
        <v>0</v>
      </c>
      <c r="R234" s="111">
        <v>0</v>
      </c>
      <c r="S234" s="111">
        <f t="shared" si="42"/>
        <v>0</v>
      </c>
      <c r="T234" s="111">
        <v>0</v>
      </c>
      <c r="U234" s="112">
        <f t="shared" si="43"/>
        <v>0</v>
      </c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S234" s="113" t="s">
        <v>247</v>
      </c>
      <c r="AU234" s="113" t="s">
        <v>119</v>
      </c>
      <c r="AV234" s="113" t="s">
        <v>78</v>
      </c>
      <c r="AZ234" s="15" t="s">
        <v>117</v>
      </c>
      <c r="BF234" s="114">
        <f t="shared" si="44"/>
        <v>1920</v>
      </c>
      <c r="BG234" s="114">
        <f t="shared" si="45"/>
        <v>0</v>
      </c>
      <c r="BH234" s="114">
        <f t="shared" si="46"/>
        <v>0</v>
      </c>
      <c r="BI234" s="114">
        <f t="shared" si="47"/>
        <v>0</v>
      </c>
      <c r="BJ234" s="114">
        <f t="shared" si="48"/>
        <v>0</v>
      </c>
      <c r="BK234" s="15" t="s">
        <v>76</v>
      </c>
      <c r="BL234" s="114">
        <f t="shared" si="49"/>
        <v>1920</v>
      </c>
      <c r="BM234" s="15" t="s">
        <v>247</v>
      </c>
      <c r="BN234" s="113" t="s">
        <v>547</v>
      </c>
    </row>
    <row r="235" spans="1:66" s="2" customFormat="1" ht="55.5" customHeight="1" x14ac:dyDescent="0.2">
      <c r="A235" s="26"/>
      <c r="B235" s="133"/>
      <c r="C235" s="192" t="s">
        <v>548</v>
      </c>
      <c r="D235" s="192" t="s">
        <v>119</v>
      </c>
      <c r="E235" s="193" t="s">
        <v>549</v>
      </c>
      <c r="F235" s="194" t="s">
        <v>550</v>
      </c>
      <c r="G235" s="195" t="s">
        <v>122</v>
      </c>
      <c r="H235" s="196">
        <v>12</v>
      </c>
      <c r="I235" s="197">
        <v>103</v>
      </c>
      <c r="J235" s="197">
        <f>I235*'Rekapitulace stavby'!$AI$20</f>
        <v>103</v>
      </c>
      <c r="K235" s="197">
        <f t="shared" si="40"/>
        <v>1236</v>
      </c>
      <c r="L235" s="107" t="s">
        <v>123</v>
      </c>
      <c r="M235" s="108"/>
      <c r="N235" s="109" t="s">
        <v>1</v>
      </c>
      <c r="O235" s="110" t="s">
        <v>33</v>
      </c>
      <c r="P235" s="111">
        <v>0</v>
      </c>
      <c r="Q235" s="111">
        <f t="shared" si="41"/>
        <v>0</v>
      </c>
      <c r="R235" s="111">
        <v>0</v>
      </c>
      <c r="S235" s="111">
        <f t="shared" si="42"/>
        <v>0</v>
      </c>
      <c r="T235" s="111">
        <v>0</v>
      </c>
      <c r="U235" s="112">
        <f t="shared" si="43"/>
        <v>0</v>
      </c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S235" s="113" t="s">
        <v>247</v>
      </c>
      <c r="AU235" s="113" t="s">
        <v>119</v>
      </c>
      <c r="AV235" s="113" t="s">
        <v>78</v>
      </c>
      <c r="AZ235" s="15" t="s">
        <v>117</v>
      </c>
      <c r="BF235" s="114">
        <f t="shared" si="44"/>
        <v>1236</v>
      </c>
      <c r="BG235" s="114">
        <f t="shared" si="45"/>
        <v>0</v>
      </c>
      <c r="BH235" s="114">
        <f t="shared" si="46"/>
        <v>0</v>
      </c>
      <c r="BI235" s="114">
        <f t="shared" si="47"/>
        <v>0</v>
      </c>
      <c r="BJ235" s="114">
        <f t="shared" si="48"/>
        <v>0</v>
      </c>
      <c r="BK235" s="15" t="s">
        <v>76</v>
      </c>
      <c r="BL235" s="114">
        <f t="shared" si="49"/>
        <v>1236</v>
      </c>
      <c r="BM235" s="15" t="s">
        <v>247</v>
      </c>
      <c r="BN235" s="113" t="s">
        <v>551</v>
      </c>
    </row>
    <row r="236" spans="1:66" s="2" customFormat="1" ht="49.15" customHeight="1" x14ac:dyDescent="0.2">
      <c r="A236" s="26"/>
      <c r="B236" s="133"/>
      <c r="C236" s="192" t="s">
        <v>552</v>
      </c>
      <c r="D236" s="192" t="s">
        <v>119</v>
      </c>
      <c r="E236" s="193" t="s">
        <v>553</v>
      </c>
      <c r="F236" s="194" t="s">
        <v>554</v>
      </c>
      <c r="G236" s="195" t="s">
        <v>122</v>
      </c>
      <c r="H236" s="196">
        <v>5</v>
      </c>
      <c r="I236" s="197">
        <v>3380</v>
      </c>
      <c r="J236" s="197">
        <f>I236*'Rekapitulace stavby'!$AI$20</f>
        <v>3380</v>
      </c>
      <c r="K236" s="197">
        <f t="shared" si="40"/>
        <v>16900</v>
      </c>
      <c r="L236" s="107" t="s">
        <v>123</v>
      </c>
      <c r="M236" s="108"/>
      <c r="N236" s="109" t="s">
        <v>1</v>
      </c>
      <c r="O236" s="110" t="s">
        <v>33</v>
      </c>
      <c r="P236" s="111">
        <v>0</v>
      </c>
      <c r="Q236" s="111">
        <f t="shared" si="41"/>
        <v>0</v>
      </c>
      <c r="R236" s="111">
        <v>0</v>
      </c>
      <c r="S236" s="111">
        <f t="shared" si="42"/>
        <v>0</v>
      </c>
      <c r="T236" s="111">
        <v>0</v>
      </c>
      <c r="U236" s="112">
        <f t="shared" si="43"/>
        <v>0</v>
      </c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S236" s="113" t="s">
        <v>247</v>
      </c>
      <c r="AU236" s="113" t="s">
        <v>119</v>
      </c>
      <c r="AV236" s="113" t="s">
        <v>78</v>
      </c>
      <c r="AZ236" s="15" t="s">
        <v>117</v>
      </c>
      <c r="BF236" s="114">
        <f t="shared" si="44"/>
        <v>16900</v>
      </c>
      <c r="BG236" s="114">
        <f t="shared" si="45"/>
        <v>0</v>
      </c>
      <c r="BH236" s="114">
        <f t="shared" si="46"/>
        <v>0</v>
      </c>
      <c r="BI236" s="114">
        <f t="shared" si="47"/>
        <v>0</v>
      </c>
      <c r="BJ236" s="114">
        <f t="shared" si="48"/>
        <v>0</v>
      </c>
      <c r="BK236" s="15" t="s">
        <v>76</v>
      </c>
      <c r="BL236" s="114">
        <f t="shared" si="49"/>
        <v>16900</v>
      </c>
      <c r="BM236" s="15" t="s">
        <v>247</v>
      </c>
      <c r="BN236" s="113" t="s">
        <v>555</v>
      </c>
    </row>
    <row r="237" spans="1:66" s="2" customFormat="1" ht="55.5" customHeight="1" x14ac:dyDescent="0.2">
      <c r="A237" s="26"/>
      <c r="B237" s="133"/>
      <c r="C237" s="192" t="s">
        <v>556</v>
      </c>
      <c r="D237" s="192" t="s">
        <v>119</v>
      </c>
      <c r="E237" s="193" t="s">
        <v>557</v>
      </c>
      <c r="F237" s="194" t="s">
        <v>558</v>
      </c>
      <c r="G237" s="195" t="s">
        <v>122</v>
      </c>
      <c r="H237" s="196">
        <v>15</v>
      </c>
      <c r="I237" s="197">
        <v>143</v>
      </c>
      <c r="J237" s="197">
        <f>I237*'Rekapitulace stavby'!$AI$20</f>
        <v>143</v>
      </c>
      <c r="K237" s="197">
        <f t="shared" si="40"/>
        <v>2145</v>
      </c>
      <c r="L237" s="107" t="s">
        <v>123</v>
      </c>
      <c r="M237" s="108"/>
      <c r="N237" s="109" t="s">
        <v>1</v>
      </c>
      <c r="O237" s="110" t="s">
        <v>33</v>
      </c>
      <c r="P237" s="111">
        <v>0</v>
      </c>
      <c r="Q237" s="111">
        <f t="shared" si="41"/>
        <v>0</v>
      </c>
      <c r="R237" s="111">
        <v>0</v>
      </c>
      <c r="S237" s="111">
        <f t="shared" si="42"/>
        <v>0</v>
      </c>
      <c r="T237" s="111">
        <v>0</v>
      </c>
      <c r="U237" s="112">
        <f t="shared" si="43"/>
        <v>0</v>
      </c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S237" s="113" t="s">
        <v>247</v>
      </c>
      <c r="AU237" s="113" t="s">
        <v>119</v>
      </c>
      <c r="AV237" s="113" t="s">
        <v>78</v>
      </c>
      <c r="AZ237" s="15" t="s">
        <v>117</v>
      </c>
      <c r="BF237" s="114">
        <f t="shared" si="44"/>
        <v>2145</v>
      </c>
      <c r="BG237" s="114">
        <f t="shared" si="45"/>
        <v>0</v>
      </c>
      <c r="BH237" s="114">
        <f t="shared" si="46"/>
        <v>0</v>
      </c>
      <c r="BI237" s="114">
        <f t="shared" si="47"/>
        <v>0</v>
      </c>
      <c r="BJ237" s="114">
        <f t="shared" si="48"/>
        <v>0</v>
      </c>
      <c r="BK237" s="15" t="s">
        <v>76</v>
      </c>
      <c r="BL237" s="114">
        <f t="shared" si="49"/>
        <v>2145</v>
      </c>
      <c r="BM237" s="15" t="s">
        <v>247</v>
      </c>
      <c r="BN237" s="113" t="s">
        <v>559</v>
      </c>
    </row>
    <row r="238" spans="1:66" s="2" customFormat="1" ht="55.5" customHeight="1" x14ac:dyDescent="0.2">
      <c r="A238" s="26"/>
      <c r="B238" s="133"/>
      <c r="C238" s="192" t="s">
        <v>560</v>
      </c>
      <c r="D238" s="192" t="s">
        <v>119</v>
      </c>
      <c r="E238" s="193" t="s">
        <v>561</v>
      </c>
      <c r="F238" s="194" t="s">
        <v>562</v>
      </c>
      <c r="G238" s="195" t="s">
        <v>122</v>
      </c>
      <c r="H238" s="196">
        <v>5</v>
      </c>
      <c r="I238" s="197">
        <v>2180</v>
      </c>
      <c r="J238" s="197">
        <f>I238*'Rekapitulace stavby'!$AI$20</f>
        <v>2180</v>
      </c>
      <c r="K238" s="197">
        <f t="shared" si="40"/>
        <v>10900</v>
      </c>
      <c r="L238" s="107" t="s">
        <v>123</v>
      </c>
      <c r="M238" s="108"/>
      <c r="N238" s="109" t="s">
        <v>1</v>
      </c>
      <c r="O238" s="110" t="s">
        <v>33</v>
      </c>
      <c r="P238" s="111">
        <v>0</v>
      </c>
      <c r="Q238" s="111">
        <f t="shared" si="41"/>
        <v>0</v>
      </c>
      <c r="R238" s="111">
        <v>0</v>
      </c>
      <c r="S238" s="111">
        <f t="shared" si="42"/>
        <v>0</v>
      </c>
      <c r="T238" s="111">
        <v>0</v>
      </c>
      <c r="U238" s="112">
        <f t="shared" si="43"/>
        <v>0</v>
      </c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S238" s="113" t="s">
        <v>247</v>
      </c>
      <c r="AU238" s="113" t="s">
        <v>119</v>
      </c>
      <c r="AV238" s="113" t="s">
        <v>78</v>
      </c>
      <c r="AZ238" s="15" t="s">
        <v>117</v>
      </c>
      <c r="BF238" s="114">
        <f t="shared" si="44"/>
        <v>10900</v>
      </c>
      <c r="BG238" s="114">
        <f t="shared" si="45"/>
        <v>0</v>
      </c>
      <c r="BH238" s="114">
        <f t="shared" si="46"/>
        <v>0</v>
      </c>
      <c r="BI238" s="114">
        <f t="shared" si="47"/>
        <v>0</v>
      </c>
      <c r="BJ238" s="114">
        <f t="shared" si="48"/>
        <v>0</v>
      </c>
      <c r="BK238" s="15" t="s">
        <v>76</v>
      </c>
      <c r="BL238" s="114">
        <f t="shared" si="49"/>
        <v>10900</v>
      </c>
      <c r="BM238" s="15" t="s">
        <v>247</v>
      </c>
      <c r="BN238" s="113" t="s">
        <v>563</v>
      </c>
    </row>
    <row r="239" spans="1:66" s="2" customFormat="1" ht="55.5" customHeight="1" x14ac:dyDescent="0.2">
      <c r="A239" s="26"/>
      <c r="B239" s="133"/>
      <c r="C239" s="192" t="s">
        <v>564</v>
      </c>
      <c r="D239" s="192" t="s">
        <v>119</v>
      </c>
      <c r="E239" s="193" t="s">
        <v>565</v>
      </c>
      <c r="F239" s="194" t="s">
        <v>566</v>
      </c>
      <c r="G239" s="195" t="s">
        <v>122</v>
      </c>
      <c r="H239" s="196">
        <v>6</v>
      </c>
      <c r="I239" s="197">
        <v>188</v>
      </c>
      <c r="J239" s="197">
        <f>I239*'Rekapitulace stavby'!$AI$20</f>
        <v>188</v>
      </c>
      <c r="K239" s="197">
        <f t="shared" si="40"/>
        <v>1128</v>
      </c>
      <c r="L239" s="107" t="s">
        <v>123</v>
      </c>
      <c r="M239" s="108"/>
      <c r="N239" s="109" t="s">
        <v>1</v>
      </c>
      <c r="O239" s="110" t="s">
        <v>33</v>
      </c>
      <c r="P239" s="111">
        <v>0</v>
      </c>
      <c r="Q239" s="111">
        <f t="shared" si="41"/>
        <v>0</v>
      </c>
      <c r="R239" s="111">
        <v>0</v>
      </c>
      <c r="S239" s="111">
        <f t="shared" si="42"/>
        <v>0</v>
      </c>
      <c r="T239" s="111">
        <v>0</v>
      </c>
      <c r="U239" s="112">
        <f t="shared" si="43"/>
        <v>0</v>
      </c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S239" s="113" t="s">
        <v>247</v>
      </c>
      <c r="AU239" s="113" t="s">
        <v>119</v>
      </c>
      <c r="AV239" s="113" t="s">
        <v>78</v>
      </c>
      <c r="AZ239" s="15" t="s">
        <v>117</v>
      </c>
      <c r="BF239" s="114">
        <f t="shared" si="44"/>
        <v>1128</v>
      </c>
      <c r="BG239" s="114">
        <f t="shared" si="45"/>
        <v>0</v>
      </c>
      <c r="BH239" s="114">
        <f t="shared" si="46"/>
        <v>0</v>
      </c>
      <c r="BI239" s="114">
        <f t="shared" si="47"/>
        <v>0</v>
      </c>
      <c r="BJ239" s="114">
        <f t="shared" si="48"/>
        <v>0</v>
      </c>
      <c r="BK239" s="15" t="s">
        <v>76</v>
      </c>
      <c r="BL239" s="114">
        <f t="shared" si="49"/>
        <v>1128</v>
      </c>
      <c r="BM239" s="15" t="s">
        <v>247</v>
      </c>
      <c r="BN239" s="113" t="s">
        <v>567</v>
      </c>
    </row>
    <row r="240" spans="1:66" s="2" customFormat="1" ht="55.5" customHeight="1" x14ac:dyDescent="0.2">
      <c r="A240" s="26"/>
      <c r="B240" s="133"/>
      <c r="C240" s="192" t="s">
        <v>568</v>
      </c>
      <c r="D240" s="192" t="s">
        <v>119</v>
      </c>
      <c r="E240" s="193" t="s">
        <v>569</v>
      </c>
      <c r="F240" s="194" t="s">
        <v>570</v>
      </c>
      <c r="G240" s="195" t="s">
        <v>122</v>
      </c>
      <c r="H240" s="196">
        <v>6</v>
      </c>
      <c r="I240" s="197">
        <v>188</v>
      </c>
      <c r="J240" s="197">
        <f>I240*'Rekapitulace stavby'!$AI$20</f>
        <v>188</v>
      </c>
      <c r="K240" s="197">
        <f t="shared" si="40"/>
        <v>1128</v>
      </c>
      <c r="L240" s="107" t="s">
        <v>123</v>
      </c>
      <c r="M240" s="108"/>
      <c r="N240" s="109" t="s">
        <v>1</v>
      </c>
      <c r="O240" s="110" t="s">
        <v>33</v>
      </c>
      <c r="P240" s="111">
        <v>0</v>
      </c>
      <c r="Q240" s="111">
        <f t="shared" si="41"/>
        <v>0</v>
      </c>
      <c r="R240" s="111">
        <v>0</v>
      </c>
      <c r="S240" s="111">
        <f t="shared" si="42"/>
        <v>0</v>
      </c>
      <c r="T240" s="111">
        <v>0</v>
      </c>
      <c r="U240" s="112">
        <f t="shared" si="43"/>
        <v>0</v>
      </c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S240" s="113" t="s">
        <v>247</v>
      </c>
      <c r="AU240" s="113" t="s">
        <v>119</v>
      </c>
      <c r="AV240" s="113" t="s">
        <v>78</v>
      </c>
      <c r="AZ240" s="15" t="s">
        <v>117</v>
      </c>
      <c r="BF240" s="114">
        <f t="shared" si="44"/>
        <v>1128</v>
      </c>
      <c r="BG240" s="114">
        <f t="shared" si="45"/>
        <v>0</v>
      </c>
      <c r="BH240" s="114">
        <f t="shared" si="46"/>
        <v>0</v>
      </c>
      <c r="BI240" s="114">
        <f t="shared" si="47"/>
        <v>0</v>
      </c>
      <c r="BJ240" s="114">
        <f t="shared" si="48"/>
        <v>0</v>
      </c>
      <c r="BK240" s="15" t="s">
        <v>76</v>
      </c>
      <c r="BL240" s="114">
        <f t="shared" si="49"/>
        <v>1128</v>
      </c>
      <c r="BM240" s="15" t="s">
        <v>247</v>
      </c>
      <c r="BN240" s="113" t="s">
        <v>571</v>
      </c>
    </row>
    <row r="241" spans="1:66" s="2" customFormat="1" ht="55.5" customHeight="1" x14ac:dyDescent="0.2">
      <c r="A241" s="26"/>
      <c r="B241" s="133"/>
      <c r="C241" s="192" t="s">
        <v>572</v>
      </c>
      <c r="D241" s="192" t="s">
        <v>119</v>
      </c>
      <c r="E241" s="193" t="s">
        <v>573</v>
      </c>
      <c r="F241" s="194" t="s">
        <v>574</v>
      </c>
      <c r="G241" s="195" t="s">
        <v>122</v>
      </c>
      <c r="H241" s="196">
        <v>6</v>
      </c>
      <c r="I241" s="197">
        <v>174</v>
      </c>
      <c r="J241" s="197">
        <f>I241*'Rekapitulace stavby'!$AI$20</f>
        <v>174</v>
      </c>
      <c r="K241" s="197">
        <f t="shared" si="40"/>
        <v>1044</v>
      </c>
      <c r="L241" s="107" t="s">
        <v>123</v>
      </c>
      <c r="M241" s="108"/>
      <c r="N241" s="109" t="s">
        <v>1</v>
      </c>
      <c r="O241" s="110" t="s">
        <v>33</v>
      </c>
      <c r="P241" s="111">
        <v>0</v>
      </c>
      <c r="Q241" s="111">
        <f t="shared" si="41"/>
        <v>0</v>
      </c>
      <c r="R241" s="111">
        <v>0</v>
      </c>
      <c r="S241" s="111">
        <f t="shared" si="42"/>
        <v>0</v>
      </c>
      <c r="T241" s="111">
        <v>0</v>
      </c>
      <c r="U241" s="112">
        <f t="shared" si="43"/>
        <v>0</v>
      </c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S241" s="113" t="s">
        <v>247</v>
      </c>
      <c r="AU241" s="113" t="s">
        <v>119</v>
      </c>
      <c r="AV241" s="113" t="s">
        <v>78</v>
      </c>
      <c r="AZ241" s="15" t="s">
        <v>117</v>
      </c>
      <c r="BF241" s="114">
        <f t="shared" si="44"/>
        <v>1044</v>
      </c>
      <c r="BG241" s="114">
        <f t="shared" si="45"/>
        <v>0</v>
      </c>
      <c r="BH241" s="114">
        <f t="shared" si="46"/>
        <v>0</v>
      </c>
      <c r="BI241" s="114">
        <f t="shared" si="47"/>
        <v>0</v>
      </c>
      <c r="BJ241" s="114">
        <f t="shared" si="48"/>
        <v>0</v>
      </c>
      <c r="BK241" s="15" t="s">
        <v>76</v>
      </c>
      <c r="BL241" s="114">
        <f t="shared" si="49"/>
        <v>1044</v>
      </c>
      <c r="BM241" s="15" t="s">
        <v>247</v>
      </c>
      <c r="BN241" s="113" t="s">
        <v>575</v>
      </c>
    </row>
    <row r="242" spans="1:66" s="2" customFormat="1" ht="55.5" customHeight="1" x14ac:dyDescent="0.2">
      <c r="A242" s="26"/>
      <c r="B242" s="133"/>
      <c r="C242" s="192" t="s">
        <v>576</v>
      </c>
      <c r="D242" s="192" t="s">
        <v>119</v>
      </c>
      <c r="E242" s="193" t="s">
        <v>577</v>
      </c>
      <c r="F242" s="194" t="s">
        <v>578</v>
      </c>
      <c r="G242" s="195" t="s">
        <v>122</v>
      </c>
      <c r="H242" s="196">
        <v>21</v>
      </c>
      <c r="I242" s="197">
        <v>174</v>
      </c>
      <c r="J242" s="197">
        <f>I242*'Rekapitulace stavby'!$AI$20</f>
        <v>174</v>
      </c>
      <c r="K242" s="197">
        <f t="shared" si="40"/>
        <v>3654</v>
      </c>
      <c r="L242" s="107" t="s">
        <v>123</v>
      </c>
      <c r="M242" s="108"/>
      <c r="N242" s="109" t="s">
        <v>1</v>
      </c>
      <c r="O242" s="110" t="s">
        <v>33</v>
      </c>
      <c r="P242" s="111">
        <v>0</v>
      </c>
      <c r="Q242" s="111">
        <f t="shared" si="41"/>
        <v>0</v>
      </c>
      <c r="R242" s="111">
        <v>0</v>
      </c>
      <c r="S242" s="111">
        <f t="shared" si="42"/>
        <v>0</v>
      </c>
      <c r="T242" s="111">
        <v>0</v>
      </c>
      <c r="U242" s="112">
        <f t="shared" si="43"/>
        <v>0</v>
      </c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S242" s="113" t="s">
        <v>247</v>
      </c>
      <c r="AU242" s="113" t="s">
        <v>119</v>
      </c>
      <c r="AV242" s="113" t="s">
        <v>78</v>
      </c>
      <c r="AZ242" s="15" t="s">
        <v>117</v>
      </c>
      <c r="BF242" s="114">
        <f t="shared" si="44"/>
        <v>3654</v>
      </c>
      <c r="BG242" s="114">
        <f t="shared" si="45"/>
        <v>0</v>
      </c>
      <c r="BH242" s="114">
        <f t="shared" si="46"/>
        <v>0</v>
      </c>
      <c r="BI242" s="114">
        <f t="shared" si="47"/>
        <v>0</v>
      </c>
      <c r="BJ242" s="114">
        <f t="shared" si="48"/>
        <v>0</v>
      </c>
      <c r="BK242" s="15" t="s">
        <v>76</v>
      </c>
      <c r="BL242" s="114">
        <f t="shared" si="49"/>
        <v>3654</v>
      </c>
      <c r="BM242" s="15" t="s">
        <v>247</v>
      </c>
      <c r="BN242" s="113" t="s">
        <v>579</v>
      </c>
    </row>
    <row r="243" spans="1:66" s="2" customFormat="1" ht="66.75" customHeight="1" x14ac:dyDescent="0.2">
      <c r="A243" s="26"/>
      <c r="B243" s="133"/>
      <c r="C243" s="192" t="s">
        <v>580</v>
      </c>
      <c r="D243" s="192" t="s">
        <v>119</v>
      </c>
      <c r="E243" s="193" t="s">
        <v>581</v>
      </c>
      <c r="F243" s="194" t="s">
        <v>582</v>
      </c>
      <c r="G243" s="195" t="s">
        <v>122</v>
      </c>
      <c r="H243" s="196">
        <v>5</v>
      </c>
      <c r="I243" s="197">
        <v>902</v>
      </c>
      <c r="J243" s="197">
        <f>I243*'Rekapitulace stavby'!$AI$20</f>
        <v>902</v>
      </c>
      <c r="K243" s="197">
        <f t="shared" si="40"/>
        <v>4510</v>
      </c>
      <c r="L243" s="107" t="s">
        <v>123</v>
      </c>
      <c r="M243" s="108"/>
      <c r="N243" s="109" t="s">
        <v>1</v>
      </c>
      <c r="O243" s="110" t="s">
        <v>33</v>
      </c>
      <c r="P243" s="111">
        <v>0</v>
      </c>
      <c r="Q243" s="111">
        <f t="shared" si="41"/>
        <v>0</v>
      </c>
      <c r="R243" s="111">
        <v>0</v>
      </c>
      <c r="S243" s="111">
        <f t="shared" si="42"/>
        <v>0</v>
      </c>
      <c r="T243" s="111">
        <v>0</v>
      </c>
      <c r="U243" s="112">
        <f t="shared" si="43"/>
        <v>0</v>
      </c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S243" s="113" t="s">
        <v>124</v>
      </c>
      <c r="AU243" s="113" t="s">
        <v>119</v>
      </c>
      <c r="AV243" s="113" t="s">
        <v>78</v>
      </c>
      <c r="AZ243" s="15" t="s">
        <v>117</v>
      </c>
      <c r="BF243" s="114">
        <f t="shared" si="44"/>
        <v>4510</v>
      </c>
      <c r="BG243" s="114">
        <f t="shared" si="45"/>
        <v>0</v>
      </c>
      <c r="BH243" s="114">
        <f t="shared" si="46"/>
        <v>0</v>
      </c>
      <c r="BI243" s="114">
        <f t="shared" si="47"/>
        <v>0</v>
      </c>
      <c r="BJ243" s="114">
        <f t="shared" si="48"/>
        <v>0</v>
      </c>
      <c r="BK243" s="15" t="s">
        <v>76</v>
      </c>
      <c r="BL243" s="114">
        <f t="shared" si="49"/>
        <v>4510</v>
      </c>
      <c r="BM243" s="15" t="s">
        <v>125</v>
      </c>
      <c r="BN243" s="113" t="s">
        <v>583</v>
      </c>
    </row>
    <row r="244" spans="1:66" s="2" customFormat="1" ht="49.15" customHeight="1" x14ac:dyDescent="0.2">
      <c r="A244" s="26"/>
      <c r="B244" s="133"/>
      <c r="C244" s="192" t="s">
        <v>584</v>
      </c>
      <c r="D244" s="192" t="s">
        <v>119</v>
      </c>
      <c r="E244" s="193" t="s">
        <v>585</v>
      </c>
      <c r="F244" s="194" t="s">
        <v>586</v>
      </c>
      <c r="G244" s="195" t="s">
        <v>122</v>
      </c>
      <c r="H244" s="196">
        <v>6</v>
      </c>
      <c r="I244" s="197">
        <v>46</v>
      </c>
      <c r="J244" s="197">
        <f>I244*'Rekapitulace stavby'!$AI$20</f>
        <v>46</v>
      </c>
      <c r="K244" s="197">
        <f t="shared" si="40"/>
        <v>276</v>
      </c>
      <c r="L244" s="107" t="s">
        <v>123</v>
      </c>
      <c r="M244" s="108"/>
      <c r="N244" s="109" t="s">
        <v>1</v>
      </c>
      <c r="O244" s="110" t="s">
        <v>33</v>
      </c>
      <c r="P244" s="111">
        <v>0</v>
      </c>
      <c r="Q244" s="111">
        <f t="shared" si="41"/>
        <v>0</v>
      </c>
      <c r="R244" s="111">
        <v>0</v>
      </c>
      <c r="S244" s="111">
        <f t="shared" si="42"/>
        <v>0</v>
      </c>
      <c r="T244" s="111">
        <v>0</v>
      </c>
      <c r="U244" s="112">
        <f t="shared" si="43"/>
        <v>0</v>
      </c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S244" s="113" t="s">
        <v>124</v>
      </c>
      <c r="AU244" s="113" t="s">
        <v>119</v>
      </c>
      <c r="AV244" s="113" t="s">
        <v>78</v>
      </c>
      <c r="AZ244" s="15" t="s">
        <v>117</v>
      </c>
      <c r="BF244" s="114">
        <f t="shared" si="44"/>
        <v>276</v>
      </c>
      <c r="BG244" s="114">
        <f t="shared" si="45"/>
        <v>0</v>
      </c>
      <c r="BH244" s="114">
        <f t="shared" si="46"/>
        <v>0</v>
      </c>
      <c r="BI244" s="114">
        <f t="shared" si="47"/>
        <v>0</v>
      </c>
      <c r="BJ244" s="114">
        <f t="shared" si="48"/>
        <v>0</v>
      </c>
      <c r="BK244" s="15" t="s">
        <v>76</v>
      </c>
      <c r="BL244" s="114">
        <f t="shared" si="49"/>
        <v>276</v>
      </c>
      <c r="BM244" s="15" t="s">
        <v>125</v>
      </c>
      <c r="BN244" s="113" t="s">
        <v>587</v>
      </c>
    </row>
    <row r="245" spans="1:66" s="2" customFormat="1" ht="55.5" customHeight="1" x14ac:dyDescent="0.2">
      <c r="A245" s="26"/>
      <c r="B245" s="133"/>
      <c r="C245" s="192" t="s">
        <v>588</v>
      </c>
      <c r="D245" s="192" t="s">
        <v>119</v>
      </c>
      <c r="E245" s="193" t="s">
        <v>589</v>
      </c>
      <c r="F245" s="194" t="s">
        <v>590</v>
      </c>
      <c r="G245" s="195" t="s">
        <v>122</v>
      </c>
      <c r="H245" s="196">
        <v>30</v>
      </c>
      <c r="I245" s="197">
        <v>188</v>
      </c>
      <c r="J245" s="197">
        <f>I245*'Rekapitulace stavby'!$AI$20</f>
        <v>188</v>
      </c>
      <c r="K245" s="197">
        <f t="shared" si="40"/>
        <v>5640</v>
      </c>
      <c r="L245" s="107" t="s">
        <v>123</v>
      </c>
      <c r="M245" s="108"/>
      <c r="N245" s="109" t="s">
        <v>1</v>
      </c>
      <c r="O245" s="110" t="s">
        <v>33</v>
      </c>
      <c r="P245" s="111">
        <v>0</v>
      </c>
      <c r="Q245" s="111">
        <f t="shared" si="41"/>
        <v>0</v>
      </c>
      <c r="R245" s="111">
        <v>0</v>
      </c>
      <c r="S245" s="111">
        <f t="shared" si="42"/>
        <v>0</v>
      </c>
      <c r="T245" s="111">
        <v>0</v>
      </c>
      <c r="U245" s="112">
        <f t="shared" si="43"/>
        <v>0</v>
      </c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S245" s="113" t="s">
        <v>124</v>
      </c>
      <c r="AU245" s="113" t="s">
        <v>119</v>
      </c>
      <c r="AV245" s="113" t="s">
        <v>78</v>
      </c>
      <c r="AZ245" s="15" t="s">
        <v>117</v>
      </c>
      <c r="BF245" s="114">
        <f t="shared" si="44"/>
        <v>5640</v>
      </c>
      <c r="BG245" s="114">
        <f t="shared" si="45"/>
        <v>0</v>
      </c>
      <c r="BH245" s="114">
        <f t="shared" si="46"/>
        <v>0</v>
      </c>
      <c r="BI245" s="114">
        <f t="shared" si="47"/>
        <v>0</v>
      </c>
      <c r="BJ245" s="114">
        <f t="shared" si="48"/>
        <v>0</v>
      </c>
      <c r="BK245" s="15" t="s">
        <v>76</v>
      </c>
      <c r="BL245" s="114">
        <f t="shared" si="49"/>
        <v>5640</v>
      </c>
      <c r="BM245" s="15" t="s">
        <v>125</v>
      </c>
      <c r="BN245" s="113" t="s">
        <v>591</v>
      </c>
    </row>
    <row r="246" spans="1:66" s="2" customFormat="1" ht="49.15" customHeight="1" x14ac:dyDescent="0.2">
      <c r="A246" s="26"/>
      <c r="B246" s="133"/>
      <c r="C246" s="192" t="s">
        <v>592</v>
      </c>
      <c r="D246" s="192" t="s">
        <v>119</v>
      </c>
      <c r="E246" s="193" t="s">
        <v>593</v>
      </c>
      <c r="F246" s="194" t="s">
        <v>594</v>
      </c>
      <c r="G246" s="195" t="s">
        <v>122</v>
      </c>
      <c r="H246" s="196">
        <v>30</v>
      </c>
      <c r="I246" s="197">
        <v>207</v>
      </c>
      <c r="J246" s="197">
        <f>I246*'Rekapitulace stavby'!$AI$20</f>
        <v>207</v>
      </c>
      <c r="K246" s="197">
        <f t="shared" si="40"/>
        <v>6210</v>
      </c>
      <c r="L246" s="107" t="s">
        <v>123</v>
      </c>
      <c r="M246" s="108"/>
      <c r="N246" s="109" t="s">
        <v>1</v>
      </c>
      <c r="O246" s="110" t="s">
        <v>33</v>
      </c>
      <c r="P246" s="111">
        <v>0</v>
      </c>
      <c r="Q246" s="111">
        <f t="shared" si="41"/>
        <v>0</v>
      </c>
      <c r="R246" s="111">
        <v>0</v>
      </c>
      <c r="S246" s="111">
        <f t="shared" si="42"/>
        <v>0</v>
      </c>
      <c r="T246" s="111">
        <v>0</v>
      </c>
      <c r="U246" s="112">
        <f t="shared" si="43"/>
        <v>0</v>
      </c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S246" s="113" t="s">
        <v>124</v>
      </c>
      <c r="AU246" s="113" t="s">
        <v>119</v>
      </c>
      <c r="AV246" s="113" t="s">
        <v>78</v>
      </c>
      <c r="AZ246" s="15" t="s">
        <v>117</v>
      </c>
      <c r="BF246" s="114">
        <f t="shared" si="44"/>
        <v>6210</v>
      </c>
      <c r="BG246" s="114">
        <f t="shared" si="45"/>
        <v>0</v>
      </c>
      <c r="BH246" s="114">
        <f t="shared" si="46"/>
        <v>0</v>
      </c>
      <c r="BI246" s="114">
        <f t="shared" si="47"/>
        <v>0</v>
      </c>
      <c r="BJ246" s="114">
        <f t="shared" si="48"/>
        <v>0</v>
      </c>
      <c r="BK246" s="15" t="s">
        <v>76</v>
      </c>
      <c r="BL246" s="114">
        <f t="shared" si="49"/>
        <v>6210</v>
      </c>
      <c r="BM246" s="15" t="s">
        <v>125</v>
      </c>
      <c r="BN246" s="113" t="s">
        <v>595</v>
      </c>
    </row>
    <row r="247" spans="1:66" s="2" customFormat="1" ht="49.15" customHeight="1" x14ac:dyDescent="0.2">
      <c r="A247" s="26"/>
      <c r="B247" s="133"/>
      <c r="C247" s="192" t="s">
        <v>596</v>
      </c>
      <c r="D247" s="192" t="s">
        <v>119</v>
      </c>
      <c r="E247" s="193" t="s">
        <v>597</v>
      </c>
      <c r="F247" s="194" t="s">
        <v>598</v>
      </c>
      <c r="G247" s="195" t="s">
        <v>122</v>
      </c>
      <c r="H247" s="196">
        <v>30</v>
      </c>
      <c r="I247" s="197">
        <v>207</v>
      </c>
      <c r="J247" s="197">
        <f>I247*'Rekapitulace stavby'!$AI$20</f>
        <v>207</v>
      </c>
      <c r="K247" s="197">
        <f t="shared" si="40"/>
        <v>6210</v>
      </c>
      <c r="L247" s="107" t="s">
        <v>123</v>
      </c>
      <c r="M247" s="108"/>
      <c r="N247" s="109" t="s">
        <v>1</v>
      </c>
      <c r="O247" s="110" t="s">
        <v>33</v>
      </c>
      <c r="P247" s="111">
        <v>0</v>
      </c>
      <c r="Q247" s="111">
        <f t="shared" si="41"/>
        <v>0</v>
      </c>
      <c r="R247" s="111">
        <v>0</v>
      </c>
      <c r="S247" s="111">
        <f t="shared" si="42"/>
        <v>0</v>
      </c>
      <c r="T247" s="111">
        <v>0</v>
      </c>
      <c r="U247" s="112">
        <f t="shared" si="43"/>
        <v>0</v>
      </c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S247" s="113" t="s">
        <v>124</v>
      </c>
      <c r="AU247" s="113" t="s">
        <v>119</v>
      </c>
      <c r="AV247" s="113" t="s">
        <v>78</v>
      </c>
      <c r="AZ247" s="15" t="s">
        <v>117</v>
      </c>
      <c r="BF247" s="114">
        <f t="shared" si="44"/>
        <v>6210</v>
      </c>
      <c r="BG247" s="114">
        <f t="shared" si="45"/>
        <v>0</v>
      </c>
      <c r="BH247" s="114">
        <f t="shared" si="46"/>
        <v>0</v>
      </c>
      <c r="BI247" s="114">
        <f t="shared" si="47"/>
        <v>0</v>
      </c>
      <c r="BJ247" s="114">
        <f t="shared" si="48"/>
        <v>0</v>
      </c>
      <c r="BK247" s="15" t="s">
        <v>76</v>
      </c>
      <c r="BL247" s="114">
        <f t="shared" si="49"/>
        <v>6210</v>
      </c>
      <c r="BM247" s="15" t="s">
        <v>125</v>
      </c>
      <c r="BN247" s="113" t="s">
        <v>599</v>
      </c>
    </row>
    <row r="248" spans="1:66" s="2" customFormat="1" ht="49.15" customHeight="1" x14ac:dyDescent="0.2">
      <c r="A248" s="26"/>
      <c r="B248" s="133"/>
      <c r="C248" s="192" t="s">
        <v>600</v>
      </c>
      <c r="D248" s="192" t="s">
        <v>119</v>
      </c>
      <c r="E248" s="193" t="s">
        <v>601</v>
      </c>
      <c r="F248" s="194" t="s">
        <v>602</v>
      </c>
      <c r="G248" s="195" t="s">
        <v>122</v>
      </c>
      <c r="H248" s="196">
        <v>30</v>
      </c>
      <c r="I248" s="197">
        <v>211</v>
      </c>
      <c r="J248" s="197">
        <f>I248*'Rekapitulace stavby'!$AI$20</f>
        <v>211</v>
      </c>
      <c r="K248" s="197">
        <f t="shared" si="40"/>
        <v>6330</v>
      </c>
      <c r="L248" s="107" t="s">
        <v>123</v>
      </c>
      <c r="M248" s="108"/>
      <c r="N248" s="109" t="s">
        <v>1</v>
      </c>
      <c r="O248" s="110" t="s">
        <v>33</v>
      </c>
      <c r="P248" s="111">
        <v>0</v>
      </c>
      <c r="Q248" s="111">
        <f t="shared" si="41"/>
        <v>0</v>
      </c>
      <c r="R248" s="111">
        <v>0</v>
      </c>
      <c r="S248" s="111">
        <f t="shared" si="42"/>
        <v>0</v>
      </c>
      <c r="T248" s="111">
        <v>0</v>
      </c>
      <c r="U248" s="112">
        <f t="shared" si="43"/>
        <v>0</v>
      </c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S248" s="113" t="s">
        <v>124</v>
      </c>
      <c r="AU248" s="113" t="s">
        <v>119</v>
      </c>
      <c r="AV248" s="113" t="s">
        <v>78</v>
      </c>
      <c r="AZ248" s="15" t="s">
        <v>117</v>
      </c>
      <c r="BF248" s="114">
        <f t="shared" si="44"/>
        <v>6330</v>
      </c>
      <c r="BG248" s="114">
        <f t="shared" si="45"/>
        <v>0</v>
      </c>
      <c r="BH248" s="114">
        <f t="shared" si="46"/>
        <v>0</v>
      </c>
      <c r="BI248" s="114">
        <f t="shared" si="47"/>
        <v>0</v>
      </c>
      <c r="BJ248" s="114">
        <f t="shared" si="48"/>
        <v>0</v>
      </c>
      <c r="BK248" s="15" t="s">
        <v>76</v>
      </c>
      <c r="BL248" s="114">
        <f t="shared" si="49"/>
        <v>6330</v>
      </c>
      <c r="BM248" s="15" t="s">
        <v>125</v>
      </c>
      <c r="BN248" s="113" t="s">
        <v>603</v>
      </c>
    </row>
    <row r="249" spans="1:66" s="2" customFormat="1" ht="24.2" customHeight="1" x14ac:dyDescent="0.2">
      <c r="A249" s="26"/>
      <c r="B249" s="133"/>
      <c r="C249" s="192" t="s">
        <v>604</v>
      </c>
      <c r="D249" s="192" t="s">
        <v>119</v>
      </c>
      <c r="E249" s="193" t="s">
        <v>605</v>
      </c>
      <c r="F249" s="194" t="s">
        <v>606</v>
      </c>
      <c r="G249" s="195" t="s">
        <v>122</v>
      </c>
      <c r="H249" s="196">
        <v>20</v>
      </c>
      <c r="I249" s="197">
        <v>1900</v>
      </c>
      <c r="J249" s="197">
        <f>I249*'Rekapitulace stavby'!$AI$20</f>
        <v>1900</v>
      </c>
      <c r="K249" s="197">
        <f t="shared" si="40"/>
        <v>38000</v>
      </c>
      <c r="L249" s="107" t="s">
        <v>123</v>
      </c>
      <c r="M249" s="108"/>
      <c r="N249" s="109" t="s">
        <v>1</v>
      </c>
      <c r="O249" s="110" t="s">
        <v>33</v>
      </c>
      <c r="P249" s="111">
        <v>0</v>
      </c>
      <c r="Q249" s="111">
        <f t="shared" si="41"/>
        <v>0</v>
      </c>
      <c r="R249" s="111">
        <v>0</v>
      </c>
      <c r="S249" s="111">
        <f t="shared" si="42"/>
        <v>0</v>
      </c>
      <c r="T249" s="111">
        <v>0</v>
      </c>
      <c r="U249" s="112">
        <f t="shared" si="43"/>
        <v>0</v>
      </c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S249" s="113" t="s">
        <v>124</v>
      </c>
      <c r="AU249" s="113" t="s">
        <v>119</v>
      </c>
      <c r="AV249" s="113" t="s">
        <v>78</v>
      </c>
      <c r="AZ249" s="15" t="s">
        <v>117</v>
      </c>
      <c r="BF249" s="114">
        <f t="shared" si="44"/>
        <v>38000</v>
      </c>
      <c r="BG249" s="114">
        <f t="shared" si="45"/>
        <v>0</v>
      </c>
      <c r="BH249" s="114">
        <f t="shared" si="46"/>
        <v>0</v>
      </c>
      <c r="BI249" s="114">
        <f t="shared" si="47"/>
        <v>0</v>
      </c>
      <c r="BJ249" s="114">
        <f t="shared" si="48"/>
        <v>0</v>
      </c>
      <c r="BK249" s="15" t="s">
        <v>76</v>
      </c>
      <c r="BL249" s="114">
        <f t="shared" si="49"/>
        <v>38000</v>
      </c>
      <c r="BM249" s="15" t="s">
        <v>125</v>
      </c>
      <c r="BN249" s="113" t="s">
        <v>607</v>
      </c>
    </row>
    <row r="250" spans="1:66" s="2" customFormat="1" ht="55.5" customHeight="1" x14ac:dyDescent="0.2">
      <c r="A250" s="26"/>
      <c r="B250" s="133"/>
      <c r="C250" s="192" t="s">
        <v>608</v>
      </c>
      <c r="D250" s="192" t="s">
        <v>119</v>
      </c>
      <c r="E250" s="193" t="s">
        <v>609</v>
      </c>
      <c r="F250" s="194" t="s">
        <v>610</v>
      </c>
      <c r="G250" s="195" t="s">
        <v>122</v>
      </c>
      <c r="H250" s="196">
        <v>20</v>
      </c>
      <c r="I250" s="197">
        <v>97</v>
      </c>
      <c r="J250" s="197">
        <f>I250*'Rekapitulace stavby'!$AI$20</f>
        <v>97</v>
      </c>
      <c r="K250" s="197">
        <f t="shared" si="40"/>
        <v>1940</v>
      </c>
      <c r="L250" s="107" t="s">
        <v>123</v>
      </c>
      <c r="M250" s="108"/>
      <c r="N250" s="109" t="s">
        <v>1</v>
      </c>
      <c r="O250" s="110" t="s">
        <v>33</v>
      </c>
      <c r="P250" s="111">
        <v>0</v>
      </c>
      <c r="Q250" s="111">
        <f t="shared" si="41"/>
        <v>0</v>
      </c>
      <c r="R250" s="111">
        <v>0</v>
      </c>
      <c r="S250" s="111">
        <f t="shared" si="42"/>
        <v>0</v>
      </c>
      <c r="T250" s="111">
        <v>0</v>
      </c>
      <c r="U250" s="112">
        <f t="shared" si="43"/>
        <v>0</v>
      </c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S250" s="113" t="s">
        <v>124</v>
      </c>
      <c r="AU250" s="113" t="s">
        <v>119</v>
      </c>
      <c r="AV250" s="113" t="s">
        <v>78</v>
      </c>
      <c r="AZ250" s="15" t="s">
        <v>117</v>
      </c>
      <c r="BF250" s="114">
        <f t="shared" si="44"/>
        <v>1940</v>
      </c>
      <c r="BG250" s="114">
        <f t="shared" si="45"/>
        <v>0</v>
      </c>
      <c r="BH250" s="114">
        <f t="shared" si="46"/>
        <v>0</v>
      </c>
      <c r="BI250" s="114">
        <f t="shared" si="47"/>
        <v>0</v>
      </c>
      <c r="BJ250" s="114">
        <f t="shared" si="48"/>
        <v>0</v>
      </c>
      <c r="BK250" s="15" t="s">
        <v>76</v>
      </c>
      <c r="BL250" s="114">
        <f t="shared" si="49"/>
        <v>1940</v>
      </c>
      <c r="BM250" s="15" t="s">
        <v>125</v>
      </c>
      <c r="BN250" s="113" t="s">
        <v>611</v>
      </c>
    </row>
    <row r="251" spans="1:66" s="2" customFormat="1" ht="55.5" customHeight="1" x14ac:dyDescent="0.2">
      <c r="A251" s="26"/>
      <c r="B251" s="133"/>
      <c r="C251" s="192" t="s">
        <v>612</v>
      </c>
      <c r="D251" s="192" t="s">
        <v>119</v>
      </c>
      <c r="E251" s="193" t="s">
        <v>613</v>
      </c>
      <c r="F251" s="194" t="s">
        <v>614</v>
      </c>
      <c r="G251" s="195" t="s">
        <v>122</v>
      </c>
      <c r="H251" s="196">
        <v>20</v>
      </c>
      <c r="I251" s="197">
        <v>92</v>
      </c>
      <c r="J251" s="197">
        <f>I251*'Rekapitulace stavby'!$AI$20</f>
        <v>92</v>
      </c>
      <c r="K251" s="197">
        <f t="shared" si="40"/>
        <v>1840</v>
      </c>
      <c r="L251" s="107" t="s">
        <v>123</v>
      </c>
      <c r="M251" s="108"/>
      <c r="N251" s="109" t="s">
        <v>1</v>
      </c>
      <c r="O251" s="110" t="s">
        <v>33</v>
      </c>
      <c r="P251" s="111">
        <v>0</v>
      </c>
      <c r="Q251" s="111">
        <f t="shared" si="41"/>
        <v>0</v>
      </c>
      <c r="R251" s="111">
        <v>0</v>
      </c>
      <c r="S251" s="111">
        <f t="shared" si="42"/>
        <v>0</v>
      </c>
      <c r="T251" s="111">
        <v>0</v>
      </c>
      <c r="U251" s="112">
        <f t="shared" si="43"/>
        <v>0</v>
      </c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S251" s="113" t="s">
        <v>124</v>
      </c>
      <c r="AU251" s="113" t="s">
        <v>119</v>
      </c>
      <c r="AV251" s="113" t="s">
        <v>78</v>
      </c>
      <c r="AZ251" s="15" t="s">
        <v>117</v>
      </c>
      <c r="BF251" s="114">
        <f t="shared" si="44"/>
        <v>1840</v>
      </c>
      <c r="BG251" s="114">
        <f t="shared" si="45"/>
        <v>0</v>
      </c>
      <c r="BH251" s="114">
        <f t="shared" si="46"/>
        <v>0</v>
      </c>
      <c r="BI251" s="114">
        <f t="shared" si="47"/>
        <v>0</v>
      </c>
      <c r="BJ251" s="114">
        <f t="shared" si="48"/>
        <v>0</v>
      </c>
      <c r="BK251" s="15" t="s">
        <v>76</v>
      </c>
      <c r="BL251" s="114">
        <f t="shared" si="49"/>
        <v>1840</v>
      </c>
      <c r="BM251" s="15" t="s">
        <v>125</v>
      </c>
      <c r="BN251" s="113" t="s">
        <v>615</v>
      </c>
    </row>
    <row r="252" spans="1:66" s="2" customFormat="1" ht="55.5" customHeight="1" x14ac:dyDescent="0.2">
      <c r="A252" s="26"/>
      <c r="B252" s="133"/>
      <c r="C252" s="192" t="s">
        <v>616</v>
      </c>
      <c r="D252" s="192" t="s">
        <v>119</v>
      </c>
      <c r="E252" s="193" t="s">
        <v>617</v>
      </c>
      <c r="F252" s="194" t="s">
        <v>618</v>
      </c>
      <c r="G252" s="195" t="s">
        <v>122</v>
      </c>
      <c r="H252" s="196">
        <v>20</v>
      </c>
      <c r="I252" s="197">
        <v>92</v>
      </c>
      <c r="J252" s="197">
        <f>I252*'Rekapitulace stavby'!$AI$20</f>
        <v>92</v>
      </c>
      <c r="K252" s="197">
        <f t="shared" si="40"/>
        <v>1840</v>
      </c>
      <c r="L252" s="107" t="s">
        <v>123</v>
      </c>
      <c r="M252" s="108"/>
      <c r="N252" s="109" t="s">
        <v>1</v>
      </c>
      <c r="O252" s="110" t="s">
        <v>33</v>
      </c>
      <c r="P252" s="111">
        <v>0</v>
      </c>
      <c r="Q252" s="111">
        <f t="shared" si="41"/>
        <v>0</v>
      </c>
      <c r="R252" s="111">
        <v>0</v>
      </c>
      <c r="S252" s="111">
        <f t="shared" si="42"/>
        <v>0</v>
      </c>
      <c r="T252" s="111">
        <v>0</v>
      </c>
      <c r="U252" s="112">
        <f t="shared" si="43"/>
        <v>0</v>
      </c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S252" s="113" t="s">
        <v>124</v>
      </c>
      <c r="AU252" s="113" t="s">
        <v>119</v>
      </c>
      <c r="AV252" s="113" t="s">
        <v>78</v>
      </c>
      <c r="AZ252" s="15" t="s">
        <v>117</v>
      </c>
      <c r="BF252" s="114">
        <f t="shared" si="44"/>
        <v>1840</v>
      </c>
      <c r="BG252" s="114">
        <f t="shared" si="45"/>
        <v>0</v>
      </c>
      <c r="BH252" s="114">
        <f t="shared" si="46"/>
        <v>0</v>
      </c>
      <c r="BI252" s="114">
        <f t="shared" si="47"/>
        <v>0</v>
      </c>
      <c r="BJ252" s="114">
        <f t="shared" si="48"/>
        <v>0</v>
      </c>
      <c r="BK252" s="15" t="s">
        <v>76</v>
      </c>
      <c r="BL252" s="114">
        <f t="shared" si="49"/>
        <v>1840</v>
      </c>
      <c r="BM252" s="15" t="s">
        <v>125</v>
      </c>
      <c r="BN252" s="113" t="s">
        <v>619</v>
      </c>
    </row>
    <row r="253" spans="1:66" s="2" customFormat="1" ht="55.5" customHeight="1" x14ac:dyDescent="0.2">
      <c r="A253" s="26"/>
      <c r="B253" s="133"/>
      <c r="C253" s="192" t="s">
        <v>620</v>
      </c>
      <c r="D253" s="192" t="s">
        <v>119</v>
      </c>
      <c r="E253" s="193" t="s">
        <v>621</v>
      </c>
      <c r="F253" s="194" t="s">
        <v>622</v>
      </c>
      <c r="G253" s="195" t="s">
        <v>122</v>
      </c>
      <c r="H253" s="196">
        <v>20</v>
      </c>
      <c r="I253" s="197">
        <v>53</v>
      </c>
      <c r="J253" s="197">
        <f>I253*'Rekapitulace stavby'!$AI$20</f>
        <v>53</v>
      </c>
      <c r="K253" s="197">
        <f t="shared" si="40"/>
        <v>1060</v>
      </c>
      <c r="L253" s="107" t="s">
        <v>123</v>
      </c>
      <c r="M253" s="108"/>
      <c r="N253" s="109" t="s">
        <v>1</v>
      </c>
      <c r="O253" s="110" t="s">
        <v>33</v>
      </c>
      <c r="P253" s="111">
        <v>0</v>
      </c>
      <c r="Q253" s="111">
        <f t="shared" si="41"/>
        <v>0</v>
      </c>
      <c r="R253" s="111">
        <v>0</v>
      </c>
      <c r="S253" s="111">
        <f t="shared" si="42"/>
        <v>0</v>
      </c>
      <c r="T253" s="111">
        <v>0</v>
      </c>
      <c r="U253" s="112">
        <f t="shared" si="43"/>
        <v>0</v>
      </c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S253" s="113" t="s">
        <v>124</v>
      </c>
      <c r="AU253" s="113" t="s">
        <v>119</v>
      </c>
      <c r="AV253" s="113" t="s">
        <v>78</v>
      </c>
      <c r="AZ253" s="15" t="s">
        <v>117</v>
      </c>
      <c r="BF253" s="114">
        <f t="shared" si="44"/>
        <v>1060</v>
      </c>
      <c r="BG253" s="114">
        <f t="shared" si="45"/>
        <v>0</v>
      </c>
      <c r="BH253" s="114">
        <f t="shared" si="46"/>
        <v>0</v>
      </c>
      <c r="BI253" s="114">
        <f t="shared" si="47"/>
        <v>0</v>
      </c>
      <c r="BJ253" s="114">
        <f t="shared" si="48"/>
        <v>0</v>
      </c>
      <c r="BK253" s="15" t="s">
        <v>76</v>
      </c>
      <c r="BL253" s="114">
        <f t="shared" si="49"/>
        <v>1060</v>
      </c>
      <c r="BM253" s="15" t="s">
        <v>125</v>
      </c>
      <c r="BN253" s="113" t="s">
        <v>623</v>
      </c>
    </row>
    <row r="254" spans="1:66" s="2" customFormat="1" ht="55.5" customHeight="1" x14ac:dyDescent="0.2">
      <c r="A254" s="26"/>
      <c r="B254" s="133"/>
      <c r="C254" s="192" t="s">
        <v>624</v>
      </c>
      <c r="D254" s="192" t="s">
        <v>119</v>
      </c>
      <c r="E254" s="193" t="s">
        <v>625</v>
      </c>
      <c r="F254" s="194" t="s">
        <v>626</v>
      </c>
      <c r="G254" s="195" t="s">
        <v>122</v>
      </c>
      <c r="H254" s="196">
        <v>20</v>
      </c>
      <c r="I254" s="197">
        <v>53</v>
      </c>
      <c r="J254" s="197">
        <f>I254*'Rekapitulace stavby'!$AI$20</f>
        <v>53</v>
      </c>
      <c r="K254" s="197">
        <f t="shared" si="40"/>
        <v>1060</v>
      </c>
      <c r="L254" s="107" t="s">
        <v>123</v>
      </c>
      <c r="M254" s="108"/>
      <c r="N254" s="109" t="s">
        <v>1</v>
      </c>
      <c r="O254" s="110" t="s">
        <v>33</v>
      </c>
      <c r="P254" s="111">
        <v>0</v>
      </c>
      <c r="Q254" s="111">
        <f t="shared" si="41"/>
        <v>0</v>
      </c>
      <c r="R254" s="111">
        <v>0</v>
      </c>
      <c r="S254" s="111">
        <f t="shared" si="42"/>
        <v>0</v>
      </c>
      <c r="T254" s="111">
        <v>0</v>
      </c>
      <c r="U254" s="112">
        <f t="shared" si="43"/>
        <v>0</v>
      </c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S254" s="113" t="s">
        <v>124</v>
      </c>
      <c r="AU254" s="113" t="s">
        <v>119</v>
      </c>
      <c r="AV254" s="113" t="s">
        <v>78</v>
      </c>
      <c r="AZ254" s="15" t="s">
        <v>117</v>
      </c>
      <c r="BF254" s="114">
        <f t="shared" si="44"/>
        <v>1060</v>
      </c>
      <c r="BG254" s="114">
        <f t="shared" si="45"/>
        <v>0</v>
      </c>
      <c r="BH254" s="114">
        <f t="shared" si="46"/>
        <v>0</v>
      </c>
      <c r="BI254" s="114">
        <f t="shared" si="47"/>
        <v>0</v>
      </c>
      <c r="BJ254" s="114">
        <f t="shared" si="48"/>
        <v>0</v>
      </c>
      <c r="BK254" s="15" t="s">
        <v>76</v>
      </c>
      <c r="BL254" s="114">
        <f t="shared" si="49"/>
        <v>1060</v>
      </c>
      <c r="BM254" s="15" t="s">
        <v>125</v>
      </c>
      <c r="BN254" s="113" t="s">
        <v>627</v>
      </c>
    </row>
    <row r="255" spans="1:66" s="2" customFormat="1" ht="55.5" customHeight="1" x14ac:dyDescent="0.2">
      <c r="A255" s="26"/>
      <c r="B255" s="133"/>
      <c r="C255" s="192" t="s">
        <v>628</v>
      </c>
      <c r="D255" s="192" t="s">
        <v>119</v>
      </c>
      <c r="E255" s="193" t="s">
        <v>629</v>
      </c>
      <c r="F255" s="194" t="s">
        <v>630</v>
      </c>
      <c r="G255" s="195" t="s">
        <v>122</v>
      </c>
      <c r="H255" s="196">
        <v>20</v>
      </c>
      <c r="I255" s="197">
        <v>53</v>
      </c>
      <c r="J255" s="197">
        <f>I255*'Rekapitulace stavby'!$AI$20</f>
        <v>53</v>
      </c>
      <c r="K255" s="197">
        <f t="shared" si="40"/>
        <v>1060</v>
      </c>
      <c r="L255" s="107" t="s">
        <v>123</v>
      </c>
      <c r="M255" s="108"/>
      <c r="N255" s="109" t="s">
        <v>1</v>
      </c>
      <c r="O255" s="110" t="s">
        <v>33</v>
      </c>
      <c r="P255" s="111">
        <v>0</v>
      </c>
      <c r="Q255" s="111">
        <f t="shared" si="41"/>
        <v>0</v>
      </c>
      <c r="R255" s="111">
        <v>0</v>
      </c>
      <c r="S255" s="111">
        <f t="shared" si="42"/>
        <v>0</v>
      </c>
      <c r="T255" s="111">
        <v>0</v>
      </c>
      <c r="U255" s="112">
        <f t="shared" si="43"/>
        <v>0</v>
      </c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S255" s="113" t="s">
        <v>124</v>
      </c>
      <c r="AU255" s="113" t="s">
        <v>119</v>
      </c>
      <c r="AV255" s="113" t="s">
        <v>78</v>
      </c>
      <c r="AZ255" s="15" t="s">
        <v>117</v>
      </c>
      <c r="BF255" s="114">
        <f t="shared" si="44"/>
        <v>1060</v>
      </c>
      <c r="BG255" s="114">
        <f t="shared" si="45"/>
        <v>0</v>
      </c>
      <c r="BH255" s="114">
        <f t="shared" si="46"/>
        <v>0</v>
      </c>
      <c r="BI255" s="114">
        <f t="shared" si="47"/>
        <v>0</v>
      </c>
      <c r="BJ255" s="114">
        <f t="shared" si="48"/>
        <v>0</v>
      </c>
      <c r="BK255" s="15" t="s">
        <v>76</v>
      </c>
      <c r="BL255" s="114">
        <f t="shared" si="49"/>
        <v>1060</v>
      </c>
      <c r="BM255" s="15" t="s">
        <v>125</v>
      </c>
      <c r="BN255" s="113" t="s">
        <v>631</v>
      </c>
    </row>
    <row r="256" spans="1:66" s="2" customFormat="1" ht="49.15" customHeight="1" x14ac:dyDescent="0.2">
      <c r="A256" s="26"/>
      <c r="B256" s="133"/>
      <c r="C256" s="192" t="s">
        <v>632</v>
      </c>
      <c r="D256" s="192" t="s">
        <v>119</v>
      </c>
      <c r="E256" s="193" t="s">
        <v>633</v>
      </c>
      <c r="F256" s="194" t="s">
        <v>634</v>
      </c>
      <c r="G256" s="195" t="s">
        <v>122</v>
      </c>
      <c r="H256" s="196">
        <v>20</v>
      </c>
      <c r="I256" s="197">
        <v>32</v>
      </c>
      <c r="J256" s="197">
        <f>I256*'Rekapitulace stavby'!$AI$20</f>
        <v>32</v>
      </c>
      <c r="K256" s="197">
        <f t="shared" si="40"/>
        <v>640</v>
      </c>
      <c r="L256" s="107" t="s">
        <v>123</v>
      </c>
      <c r="M256" s="108"/>
      <c r="N256" s="109" t="s">
        <v>1</v>
      </c>
      <c r="O256" s="110" t="s">
        <v>33</v>
      </c>
      <c r="P256" s="111">
        <v>0</v>
      </c>
      <c r="Q256" s="111">
        <f t="shared" si="41"/>
        <v>0</v>
      </c>
      <c r="R256" s="111">
        <v>0</v>
      </c>
      <c r="S256" s="111">
        <f t="shared" si="42"/>
        <v>0</v>
      </c>
      <c r="T256" s="111">
        <v>0</v>
      </c>
      <c r="U256" s="112">
        <f t="shared" si="43"/>
        <v>0</v>
      </c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S256" s="113" t="s">
        <v>124</v>
      </c>
      <c r="AU256" s="113" t="s">
        <v>119</v>
      </c>
      <c r="AV256" s="113" t="s">
        <v>78</v>
      </c>
      <c r="AZ256" s="15" t="s">
        <v>117</v>
      </c>
      <c r="BF256" s="114">
        <f t="shared" si="44"/>
        <v>640</v>
      </c>
      <c r="BG256" s="114">
        <f t="shared" si="45"/>
        <v>0</v>
      </c>
      <c r="BH256" s="114">
        <f t="shared" si="46"/>
        <v>0</v>
      </c>
      <c r="BI256" s="114">
        <f t="shared" si="47"/>
        <v>0</v>
      </c>
      <c r="BJ256" s="114">
        <f t="shared" si="48"/>
        <v>0</v>
      </c>
      <c r="BK256" s="15" t="s">
        <v>76</v>
      </c>
      <c r="BL256" s="114">
        <f t="shared" si="49"/>
        <v>640</v>
      </c>
      <c r="BM256" s="15" t="s">
        <v>125</v>
      </c>
      <c r="BN256" s="113" t="s">
        <v>635</v>
      </c>
    </row>
    <row r="257" spans="1:66" s="2" customFormat="1" ht="49.15" customHeight="1" x14ac:dyDescent="0.2">
      <c r="A257" s="26"/>
      <c r="B257" s="133"/>
      <c r="C257" s="192" t="s">
        <v>636</v>
      </c>
      <c r="D257" s="192" t="s">
        <v>119</v>
      </c>
      <c r="E257" s="193" t="s">
        <v>637</v>
      </c>
      <c r="F257" s="194" t="s">
        <v>638</v>
      </c>
      <c r="G257" s="195" t="s">
        <v>122</v>
      </c>
      <c r="H257" s="196">
        <v>12</v>
      </c>
      <c r="I257" s="197">
        <v>453</v>
      </c>
      <c r="J257" s="197">
        <f>I257*'Rekapitulace stavby'!$AI$20</f>
        <v>453</v>
      </c>
      <c r="K257" s="197">
        <f t="shared" si="40"/>
        <v>5436</v>
      </c>
      <c r="L257" s="107" t="s">
        <v>123</v>
      </c>
      <c r="M257" s="108"/>
      <c r="N257" s="109" t="s">
        <v>1</v>
      </c>
      <c r="O257" s="110" t="s">
        <v>33</v>
      </c>
      <c r="P257" s="111">
        <v>0</v>
      </c>
      <c r="Q257" s="111">
        <f t="shared" si="41"/>
        <v>0</v>
      </c>
      <c r="R257" s="111">
        <v>0</v>
      </c>
      <c r="S257" s="111">
        <f t="shared" si="42"/>
        <v>0</v>
      </c>
      <c r="T257" s="111">
        <v>0</v>
      </c>
      <c r="U257" s="112">
        <f t="shared" si="43"/>
        <v>0</v>
      </c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S257" s="113" t="s">
        <v>124</v>
      </c>
      <c r="AU257" s="113" t="s">
        <v>119</v>
      </c>
      <c r="AV257" s="113" t="s">
        <v>78</v>
      </c>
      <c r="AZ257" s="15" t="s">
        <v>117</v>
      </c>
      <c r="BF257" s="114">
        <f t="shared" si="44"/>
        <v>5436</v>
      </c>
      <c r="BG257" s="114">
        <f t="shared" si="45"/>
        <v>0</v>
      </c>
      <c r="BH257" s="114">
        <f t="shared" si="46"/>
        <v>0</v>
      </c>
      <c r="BI257" s="114">
        <f t="shared" si="47"/>
        <v>0</v>
      </c>
      <c r="BJ257" s="114">
        <f t="shared" si="48"/>
        <v>0</v>
      </c>
      <c r="BK257" s="15" t="s">
        <v>76</v>
      </c>
      <c r="BL257" s="114">
        <f t="shared" si="49"/>
        <v>5436</v>
      </c>
      <c r="BM257" s="15" t="s">
        <v>125</v>
      </c>
      <c r="BN257" s="113" t="s">
        <v>639</v>
      </c>
    </row>
    <row r="258" spans="1:66" s="2" customFormat="1" ht="24.2" customHeight="1" x14ac:dyDescent="0.2">
      <c r="A258" s="26"/>
      <c r="B258" s="133"/>
      <c r="C258" s="192" t="s">
        <v>640</v>
      </c>
      <c r="D258" s="192" t="s">
        <v>119</v>
      </c>
      <c r="E258" s="193" t="s">
        <v>641</v>
      </c>
      <c r="F258" s="194" t="s">
        <v>642</v>
      </c>
      <c r="G258" s="195" t="s">
        <v>122</v>
      </c>
      <c r="H258" s="196">
        <v>6</v>
      </c>
      <c r="I258" s="197">
        <v>1900</v>
      </c>
      <c r="J258" s="197">
        <f>I258*'Rekapitulace stavby'!$AI$20</f>
        <v>1900</v>
      </c>
      <c r="K258" s="197">
        <f t="shared" si="40"/>
        <v>11400</v>
      </c>
      <c r="L258" s="107" t="s">
        <v>123</v>
      </c>
      <c r="M258" s="108"/>
      <c r="N258" s="109" t="s">
        <v>1</v>
      </c>
      <c r="O258" s="110" t="s">
        <v>33</v>
      </c>
      <c r="P258" s="111">
        <v>0</v>
      </c>
      <c r="Q258" s="111">
        <f t="shared" si="41"/>
        <v>0</v>
      </c>
      <c r="R258" s="111">
        <v>0</v>
      </c>
      <c r="S258" s="111">
        <f t="shared" si="42"/>
        <v>0</v>
      </c>
      <c r="T258" s="111">
        <v>0</v>
      </c>
      <c r="U258" s="112">
        <f t="shared" si="43"/>
        <v>0</v>
      </c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S258" s="113" t="s">
        <v>124</v>
      </c>
      <c r="AU258" s="113" t="s">
        <v>119</v>
      </c>
      <c r="AV258" s="113" t="s">
        <v>78</v>
      </c>
      <c r="AZ258" s="15" t="s">
        <v>117</v>
      </c>
      <c r="BF258" s="114">
        <f t="shared" si="44"/>
        <v>11400</v>
      </c>
      <c r="BG258" s="114">
        <f t="shared" si="45"/>
        <v>0</v>
      </c>
      <c r="BH258" s="114">
        <f t="shared" si="46"/>
        <v>0</v>
      </c>
      <c r="BI258" s="114">
        <f t="shared" si="47"/>
        <v>0</v>
      </c>
      <c r="BJ258" s="114">
        <f t="shared" si="48"/>
        <v>0</v>
      </c>
      <c r="BK258" s="15" t="s">
        <v>76</v>
      </c>
      <c r="BL258" s="114">
        <f t="shared" si="49"/>
        <v>11400</v>
      </c>
      <c r="BM258" s="15" t="s">
        <v>125</v>
      </c>
      <c r="BN258" s="113" t="s">
        <v>643</v>
      </c>
    </row>
    <row r="259" spans="1:66" s="2" customFormat="1" ht="24.2" customHeight="1" x14ac:dyDescent="0.2">
      <c r="A259" s="26"/>
      <c r="B259" s="133"/>
      <c r="C259" s="192" t="s">
        <v>644</v>
      </c>
      <c r="D259" s="192" t="s">
        <v>119</v>
      </c>
      <c r="E259" s="193" t="s">
        <v>645</v>
      </c>
      <c r="F259" s="194" t="s">
        <v>646</v>
      </c>
      <c r="G259" s="195" t="s">
        <v>122</v>
      </c>
      <c r="H259" s="196">
        <v>6</v>
      </c>
      <c r="I259" s="197">
        <v>1900</v>
      </c>
      <c r="J259" s="197">
        <f>I259*'Rekapitulace stavby'!$AI$20</f>
        <v>1900</v>
      </c>
      <c r="K259" s="197">
        <f t="shared" si="40"/>
        <v>11400</v>
      </c>
      <c r="L259" s="107" t="s">
        <v>123</v>
      </c>
      <c r="M259" s="108"/>
      <c r="N259" s="109" t="s">
        <v>1</v>
      </c>
      <c r="O259" s="110" t="s">
        <v>33</v>
      </c>
      <c r="P259" s="111">
        <v>0</v>
      </c>
      <c r="Q259" s="111">
        <f t="shared" si="41"/>
        <v>0</v>
      </c>
      <c r="R259" s="111">
        <v>0</v>
      </c>
      <c r="S259" s="111">
        <f t="shared" si="42"/>
        <v>0</v>
      </c>
      <c r="T259" s="111">
        <v>0</v>
      </c>
      <c r="U259" s="112">
        <f t="shared" si="43"/>
        <v>0</v>
      </c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S259" s="113" t="s">
        <v>124</v>
      </c>
      <c r="AU259" s="113" t="s">
        <v>119</v>
      </c>
      <c r="AV259" s="113" t="s">
        <v>78</v>
      </c>
      <c r="AZ259" s="15" t="s">
        <v>117</v>
      </c>
      <c r="BF259" s="114">
        <f t="shared" si="44"/>
        <v>11400</v>
      </c>
      <c r="BG259" s="114">
        <f t="shared" si="45"/>
        <v>0</v>
      </c>
      <c r="BH259" s="114">
        <f t="shared" si="46"/>
        <v>0</v>
      </c>
      <c r="BI259" s="114">
        <f t="shared" si="47"/>
        <v>0</v>
      </c>
      <c r="BJ259" s="114">
        <f t="shared" si="48"/>
        <v>0</v>
      </c>
      <c r="BK259" s="15" t="s">
        <v>76</v>
      </c>
      <c r="BL259" s="114">
        <f t="shared" si="49"/>
        <v>11400</v>
      </c>
      <c r="BM259" s="15" t="s">
        <v>125</v>
      </c>
      <c r="BN259" s="113" t="s">
        <v>647</v>
      </c>
    </row>
    <row r="260" spans="1:66" s="2" customFormat="1" ht="24.2" customHeight="1" x14ac:dyDescent="0.2">
      <c r="A260" s="26"/>
      <c r="B260" s="133"/>
      <c r="C260" s="192" t="s">
        <v>648</v>
      </c>
      <c r="D260" s="192" t="s">
        <v>119</v>
      </c>
      <c r="E260" s="193" t="s">
        <v>649</v>
      </c>
      <c r="F260" s="194" t="s">
        <v>650</v>
      </c>
      <c r="G260" s="195" t="s">
        <v>122</v>
      </c>
      <c r="H260" s="196">
        <v>6</v>
      </c>
      <c r="I260" s="197">
        <v>1970</v>
      </c>
      <c r="J260" s="197">
        <f>I260*'Rekapitulace stavby'!$AI$20</f>
        <v>1970</v>
      </c>
      <c r="K260" s="197">
        <f t="shared" si="40"/>
        <v>11820</v>
      </c>
      <c r="L260" s="107" t="s">
        <v>123</v>
      </c>
      <c r="M260" s="108"/>
      <c r="N260" s="109" t="s">
        <v>1</v>
      </c>
      <c r="O260" s="110" t="s">
        <v>33</v>
      </c>
      <c r="P260" s="111">
        <v>0</v>
      </c>
      <c r="Q260" s="111">
        <f t="shared" si="41"/>
        <v>0</v>
      </c>
      <c r="R260" s="111">
        <v>0</v>
      </c>
      <c r="S260" s="111">
        <f t="shared" si="42"/>
        <v>0</v>
      </c>
      <c r="T260" s="111">
        <v>0</v>
      </c>
      <c r="U260" s="112">
        <f t="shared" si="43"/>
        <v>0</v>
      </c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S260" s="113" t="s">
        <v>124</v>
      </c>
      <c r="AU260" s="113" t="s">
        <v>119</v>
      </c>
      <c r="AV260" s="113" t="s">
        <v>78</v>
      </c>
      <c r="AZ260" s="15" t="s">
        <v>117</v>
      </c>
      <c r="BF260" s="114">
        <f t="shared" si="44"/>
        <v>11820</v>
      </c>
      <c r="BG260" s="114">
        <f t="shared" si="45"/>
        <v>0</v>
      </c>
      <c r="BH260" s="114">
        <f t="shared" si="46"/>
        <v>0</v>
      </c>
      <c r="BI260" s="114">
        <f t="shared" si="47"/>
        <v>0</v>
      </c>
      <c r="BJ260" s="114">
        <f t="shared" si="48"/>
        <v>0</v>
      </c>
      <c r="BK260" s="15" t="s">
        <v>76</v>
      </c>
      <c r="BL260" s="114">
        <f t="shared" si="49"/>
        <v>11820</v>
      </c>
      <c r="BM260" s="15" t="s">
        <v>125</v>
      </c>
      <c r="BN260" s="113" t="s">
        <v>651</v>
      </c>
    </row>
    <row r="261" spans="1:66" s="2" customFormat="1" ht="33" customHeight="1" x14ac:dyDescent="0.2">
      <c r="A261" s="26"/>
      <c r="B261" s="133"/>
      <c r="C261" s="192" t="s">
        <v>652</v>
      </c>
      <c r="D261" s="192" t="s">
        <v>119</v>
      </c>
      <c r="E261" s="193" t="s">
        <v>653</v>
      </c>
      <c r="F261" s="194" t="s">
        <v>654</v>
      </c>
      <c r="G261" s="195" t="s">
        <v>122</v>
      </c>
      <c r="H261" s="196">
        <v>6</v>
      </c>
      <c r="I261" s="197">
        <v>2500</v>
      </c>
      <c r="J261" s="197">
        <f>I261*'Rekapitulace stavby'!$AI$20</f>
        <v>2500</v>
      </c>
      <c r="K261" s="197">
        <f t="shared" si="40"/>
        <v>15000</v>
      </c>
      <c r="L261" s="107" t="s">
        <v>123</v>
      </c>
      <c r="M261" s="108"/>
      <c r="N261" s="109" t="s">
        <v>1</v>
      </c>
      <c r="O261" s="110" t="s">
        <v>33</v>
      </c>
      <c r="P261" s="111">
        <v>0</v>
      </c>
      <c r="Q261" s="111">
        <f t="shared" si="41"/>
        <v>0</v>
      </c>
      <c r="R261" s="111">
        <v>0</v>
      </c>
      <c r="S261" s="111">
        <f t="shared" si="42"/>
        <v>0</v>
      </c>
      <c r="T261" s="111">
        <v>0</v>
      </c>
      <c r="U261" s="112">
        <f t="shared" si="43"/>
        <v>0</v>
      </c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S261" s="113" t="s">
        <v>124</v>
      </c>
      <c r="AU261" s="113" t="s">
        <v>119</v>
      </c>
      <c r="AV261" s="113" t="s">
        <v>78</v>
      </c>
      <c r="AZ261" s="15" t="s">
        <v>117</v>
      </c>
      <c r="BF261" s="114">
        <f t="shared" si="44"/>
        <v>15000</v>
      </c>
      <c r="BG261" s="114">
        <f t="shared" si="45"/>
        <v>0</v>
      </c>
      <c r="BH261" s="114">
        <f t="shared" si="46"/>
        <v>0</v>
      </c>
      <c r="BI261" s="114">
        <f t="shared" si="47"/>
        <v>0</v>
      </c>
      <c r="BJ261" s="114">
        <f t="shared" si="48"/>
        <v>0</v>
      </c>
      <c r="BK261" s="15" t="s">
        <v>76</v>
      </c>
      <c r="BL261" s="114">
        <f t="shared" si="49"/>
        <v>15000</v>
      </c>
      <c r="BM261" s="15" t="s">
        <v>125</v>
      </c>
      <c r="BN261" s="113" t="s">
        <v>655</v>
      </c>
    </row>
    <row r="262" spans="1:66" s="2" customFormat="1" ht="33" customHeight="1" x14ac:dyDescent="0.2">
      <c r="A262" s="26"/>
      <c r="B262" s="133"/>
      <c r="C262" s="192" t="s">
        <v>656</v>
      </c>
      <c r="D262" s="192" t="s">
        <v>119</v>
      </c>
      <c r="E262" s="193" t="s">
        <v>657</v>
      </c>
      <c r="F262" s="194" t="s">
        <v>658</v>
      </c>
      <c r="G262" s="195" t="s">
        <v>122</v>
      </c>
      <c r="H262" s="196">
        <v>6</v>
      </c>
      <c r="I262" s="197">
        <v>2500</v>
      </c>
      <c r="J262" s="197">
        <f>I262*'Rekapitulace stavby'!$AI$20</f>
        <v>2500</v>
      </c>
      <c r="K262" s="197">
        <f t="shared" si="40"/>
        <v>15000</v>
      </c>
      <c r="L262" s="107" t="s">
        <v>123</v>
      </c>
      <c r="M262" s="108"/>
      <c r="N262" s="109" t="s">
        <v>1</v>
      </c>
      <c r="O262" s="110" t="s">
        <v>33</v>
      </c>
      <c r="P262" s="111">
        <v>0</v>
      </c>
      <c r="Q262" s="111">
        <f t="shared" si="41"/>
        <v>0</v>
      </c>
      <c r="R262" s="111">
        <v>0</v>
      </c>
      <c r="S262" s="111">
        <f t="shared" si="42"/>
        <v>0</v>
      </c>
      <c r="T262" s="111">
        <v>0</v>
      </c>
      <c r="U262" s="112">
        <f t="shared" si="43"/>
        <v>0</v>
      </c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S262" s="113" t="s">
        <v>124</v>
      </c>
      <c r="AU262" s="113" t="s">
        <v>119</v>
      </c>
      <c r="AV262" s="113" t="s">
        <v>78</v>
      </c>
      <c r="AZ262" s="15" t="s">
        <v>117</v>
      </c>
      <c r="BF262" s="114">
        <f t="shared" si="44"/>
        <v>15000</v>
      </c>
      <c r="BG262" s="114">
        <f t="shared" si="45"/>
        <v>0</v>
      </c>
      <c r="BH262" s="114">
        <f t="shared" si="46"/>
        <v>0</v>
      </c>
      <c r="BI262" s="114">
        <f t="shared" si="47"/>
        <v>0</v>
      </c>
      <c r="BJ262" s="114">
        <f t="shared" si="48"/>
        <v>0</v>
      </c>
      <c r="BK262" s="15" t="s">
        <v>76</v>
      </c>
      <c r="BL262" s="114">
        <f t="shared" si="49"/>
        <v>15000</v>
      </c>
      <c r="BM262" s="15" t="s">
        <v>125</v>
      </c>
      <c r="BN262" s="113" t="s">
        <v>659</v>
      </c>
    </row>
    <row r="263" spans="1:66" s="2" customFormat="1" ht="33" customHeight="1" x14ac:dyDescent="0.2">
      <c r="A263" s="26"/>
      <c r="B263" s="133"/>
      <c r="C263" s="192" t="s">
        <v>660</v>
      </c>
      <c r="D263" s="192" t="s">
        <v>119</v>
      </c>
      <c r="E263" s="193" t="s">
        <v>661</v>
      </c>
      <c r="F263" s="194" t="s">
        <v>662</v>
      </c>
      <c r="G263" s="195" t="s">
        <v>122</v>
      </c>
      <c r="H263" s="196">
        <v>6</v>
      </c>
      <c r="I263" s="197">
        <v>2750</v>
      </c>
      <c r="J263" s="197">
        <f>I263*'Rekapitulace stavby'!$AI$20</f>
        <v>2750</v>
      </c>
      <c r="K263" s="197">
        <f t="shared" si="40"/>
        <v>16500</v>
      </c>
      <c r="L263" s="107" t="s">
        <v>123</v>
      </c>
      <c r="M263" s="108"/>
      <c r="N263" s="109" t="s">
        <v>1</v>
      </c>
      <c r="O263" s="110" t="s">
        <v>33</v>
      </c>
      <c r="P263" s="111">
        <v>0</v>
      </c>
      <c r="Q263" s="111">
        <f t="shared" si="41"/>
        <v>0</v>
      </c>
      <c r="R263" s="111">
        <v>0</v>
      </c>
      <c r="S263" s="111">
        <f t="shared" si="42"/>
        <v>0</v>
      </c>
      <c r="T263" s="111">
        <v>0</v>
      </c>
      <c r="U263" s="112">
        <f t="shared" si="43"/>
        <v>0</v>
      </c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S263" s="113" t="s">
        <v>124</v>
      </c>
      <c r="AU263" s="113" t="s">
        <v>119</v>
      </c>
      <c r="AV263" s="113" t="s">
        <v>78</v>
      </c>
      <c r="AZ263" s="15" t="s">
        <v>117</v>
      </c>
      <c r="BF263" s="114">
        <f t="shared" si="44"/>
        <v>16500</v>
      </c>
      <c r="BG263" s="114">
        <f t="shared" si="45"/>
        <v>0</v>
      </c>
      <c r="BH263" s="114">
        <f t="shared" si="46"/>
        <v>0</v>
      </c>
      <c r="BI263" s="114">
        <f t="shared" si="47"/>
        <v>0</v>
      </c>
      <c r="BJ263" s="114">
        <f t="shared" si="48"/>
        <v>0</v>
      </c>
      <c r="BK263" s="15" t="s">
        <v>76</v>
      </c>
      <c r="BL263" s="114">
        <f t="shared" si="49"/>
        <v>16500</v>
      </c>
      <c r="BM263" s="15" t="s">
        <v>125</v>
      </c>
      <c r="BN263" s="113" t="s">
        <v>663</v>
      </c>
    </row>
    <row r="264" spans="1:66" s="2" customFormat="1" ht="33" customHeight="1" x14ac:dyDescent="0.2">
      <c r="A264" s="26"/>
      <c r="B264" s="133"/>
      <c r="C264" s="192" t="s">
        <v>664</v>
      </c>
      <c r="D264" s="192" t="s">
        <v>119</v>
      </c>
      <c r="E264" s="193" t="s">
        <v>665</v>
      </c>
      <c r="F264" s="194" t="s">
        <v>666</v>
      </c>
      <c r="G264" s="195" t="s">
        <v>122</v>
      </c>
      <c r="H264" s="196">
        <v>6</v>
      </c>
      <c r="I264" s="197">
        <v>2750</v>
      </c>
      <c r="J264" s="197">
        <f>I264*'Rekapitulace stavby'!$AI$20</f>
        <v>2750</v>
      </c>
      <c r="K264" s="197">
        <f t="shared" si="40"/>
        <v>16500</v>
      </c>
      <c r="L264" s="107" t="s">
        <v>123</v>
      </c>
      <c r="M264" s="108"/>
      <c r="N264" s="109" t="s">
        <v>1</v>
      </c>
      <c r="O264" s="110" t="s">
        <v>33</v>
      </c>
      <c r="P264" s="111">
        <v>0</v>
      </c>
      <c r="Q264" s="111">
        <f t="shared" si="41"/>
        <v>0</v>
      </c>
      <c r="R264" s="111">
        <v>0</v>
      </c>
      <c r="S264" s="111">
        <f t="shared" si="42"/>
        <v>0</v>
      </c>
      <c r="T264" s="111">
        <v>0</v>
      </c>
      <c r="U264" s="112">
        <f t="shared" si="43"/>
        <v>0</v>
      </c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S264" s="113" t="s">
        <v>124</v>
      </c>
      <c r="AU264" s="113" t="s">
        <v>119</v>
      </c>
      <c r="AV264" s="113" t="s">
        <v>78</v>
      </c>
      <c r="AZ264" s="15" t="s">
        <v>117</v>
      </c>
      <c r="BF264" s="114">
        <f t="shared" si="44"/>
        <v>16500</v>
      </c>
      <c r="BG264" s="114">
        <f t="shared" si="45"/>
        <v>0</v>
      </c>
      <c r="BH264" s="114">
        <f t="shared" si="46"/>
        <v>0</v>
      </c>
      <c r="BI264" s="114">
        <f t="shared" si="47"/>
        <v>0</v>
      </c>
      <c r="BJ264" s="114">
        <f t="shared" si="48"/>
        <v>0</v>
      </c>
      <c r="BK264" s="15" t="s">
        <v>76</v>
      </c>
      <c r="BL264" s="114">
        <f t="shared" si="49"/>
        <v>16500</v>
      </c>
      <c r="BM264" s="15" t="s">
        <v>125</v>
      </c>
      <c r="BN264" s="113" t="s">
        <v>667</v>
      </c>
    </row>
    <row r="265" spans="1:66" s="12" customFormat="1" ht="22.9" customHeight="1" x14ac:dyDescent="0.2">
      <c r="B265" s="187"/>
      <c r="C265" s="188"/>
      <c r="D265" s="189" t="s">
        <v>67</v>
      </c>
      <c r="E265" s="198" t="s">
        <v>67</v>
      </c>
      <c r="F265" s="198" t="s">
        <v>668</v>
      </c>
      <c r="G265" s="188"/>
      <c r="H265" s="188"/>
      <c r="I265" s="188"/>
      <c r="J265" s="197"/>
      <c r="K265" s="199">
        <f>BL265</f>
        <v>1248786.4000000001</v>
      </c>
      <c r="M265" s="99"/>
      <c r="N265" s="101"/>
      <c r="O265" s="102"/>
      <c r="P265" s="102"/>
      <c r="Q265" s="103">
        <f>Q266+SUM(Q267:Q286)</f>
        <v>0</v>
      </c>
      <c r="R265" s="102"/>
      <c r="S265" s="103">
        <f>S266+SUM(S267:S286)</f>
        <v>0</v>
      </c>
      <c r="T265" s="102"/>
      <c r="U265" s="104">
        <f>U266+SUM(U267:U286)</f>
        <v>0</v>
      </c>
      <c r="AS265" s="100" t="s">
        <v>76</v>
      </c>
      <c r="AU265" s="105" t="s">
        <v>67</v>
      </c>
      <c r="AV265" s="105" t="s">
        <v>76</v>
      </c>
      <c r="AZ265" s="100" t="s">
        <v>117</v>
      </c>
      <c r="BL265" s="106">
        <f>BL266+SUM(BL267:BL286)</f>
        <v>1248786.4000000001</v>
      </c>
    </row>
    <row r="266" spans="1:66" s="2" customFormat="1" ht="33" customHeight="1" x14ac:dyDescent="0.2">
      <c r="A266" s="26"/>
      <c r="B266" s="133"/>
      <c r="C266" s="192" t="s">
        <v>669</v>
      </c>
      <c r="D266" s="192" t="s">
        <v>119</v>
      </c>
      <c r="E266" s="193" t="s">
        <v>670</v>
      </c>
      <c r="F266" s="194" t="s">
        <v>671</v>
      </c>
      <c r="G266" s="195" t="s">
        <v>122</v>
      </c>
      <c r="H266" s="196">
        <v>10</v>
      </c>
      <c r="I266" s="197">
        <v>2420</v>
      </c>
      <c r="J266" s="197">
        <f>I266*'Rekapitulace stavby'!$AI$20</f>
        <v>2420</v>
      </c>
      <c r="K266" s="197">
        <f t="shared" ref="K266:K285" si="50">ROUND(J266*H266,2)</f>
        <v>24200</v>
      </c>
      <c r="L266" s="107" t="s">
        <v>123</v>
      </c>
      <c r="M266" s="108"/>
      <c r="N266" s="109" t="s">
        <v>1</v>
      </c>
      <c r="O266" s="110" t="s">
        <v>33</v>
      </c>
      <c r="P266" s="111">
        <v>0</v>
      </c>
      <c r="Q266" s="111">
        <f t="shared" ref="Q266:Q285" si="51">P266*H266</f>
        <v>0</v>
      </c>
      <c r="R266" s="111">
        <v>0</v>
      </c>
      <c r="S266" s="111">
        <f t="shared" ref="S266:S285" si="52">R266*H266</f>
        <v>0</v>
      </c>
      <c r="T266" s="111">
        <v>0</v>
      </c>
      <c r="U266" s="112">
        <f t="shared" ref="U266:U285" si="53">T266*H266</f>
        <v>0</v>
      </c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S266" s="113" t="s">
        <v>124</v>
      </c>
      <c r="AU266" s="113" t="s">
        <v>119</v>
      </c>
      <c r="AV266" s="113" t="s">
        <v>78</v>
      </c>
      <c r="AZ266" s="15" t="s">
        <v>117</v>
      </c>
      <c r="BF266" s="114">
        <f t="shared" ref="BF266:BF285" si="54">IF(O266="základní",K266,0)</f>
        <v>24200</v>
      </c>
      <c r="BG266" s="114">
        <f t="shared" ref="BG266:BG285" si="55">IF(O266="snížená",K266,0)</f>
        <v>0</v>
      </c>
      <c r="BH266" s="114">
        <f t="shared" ref="BH266:BH285" si="56">IF(O266="zákl. přenesená",K266,0)</f>
        <v>0</v>
      </c>
      <c r="BI266" s="114">
        <f t="shared" ref="BI266:BI285" si="57">IF(O266="sníž. přenesená",K266,0)</f>
        <v>0</v>
      </c>
      <c r="BJ266" s="114">
        <f t="shared" ref="BJ266:BJ285" si="58">IF(O266="nulová",K266,0)</f>
        <v>0</v>
      </c>
      <c r="BK266" s="15" t="s">
        <v>76</v>
      </c>
      <c r="BL266" s="114">
        <f t="shared" ref="BL266:BL285" si="59">ROUND(J266*H266,2)</f>
        <v>24200</v>
      </c>
      <c r="BM266" s="15" t="s">
        <v>125</v>
      </c>
      <c r="BN266" s="113" t="s">
        <v>672</v>
      </c>
    </row>
    <row r="267" spans="1:66" s="2" customFormat="1" ht="24.2" customHeight="1" x14ac:dyDescent="0.2">
      <c r="A267" s="26"/>
      <c r="B267" s="133"/>
      <c r="C267" s="192" t="s">
        <v>673</v>
      </c>
      <c r="D267" s="192" t="s">
        <v>119</v>
      </c>
      <c r="E267" s="193" t="s">
        <v>674</v>
      </c>
      <c r="F267" s="194" t="s">
        <v>675</v>
      </c>
      <c r="G267" s="195" t="s">
        <v>122</v>
      </c>
      <c r="H267" s="196">
        <v>10</v>
      </c>
      <c r="I267" s="197">
        <v>6730</v>
      </c>
      <c r="J267" s="197">
        <f>I267*'Rekapitulace stavby'!$AI$20</f>
        <v>6730</v>
      </c>
      <c r="K267" s="197">
        <f t="shared" si="50"/>
        <v>67300</v>
      </c>
      <c r="L267" s="107" t="s">
        <v>123</v>
      </c>
      <c r="M267" s="108"/>
      <c r="N267" s="109" t="s">
        <v>1</v>
      </c>
      <c r="O267" s="110" t="s">
        <v>33</v>
      </c>
      <c r="P267" s="111">
        <v>0</v>
      </c>
      <c r="Q267" s="111">
        <f t="shared" si="51"/>
        <v>0</v>
      </c>
      <c r="R267" s="111">
        <v>0</v>
      </c>
      <c r="S267" s="111">
        <f t="shared" si="52"/>
        <v>0</v>
      </c>
      <c r="T267" s="111">
        <v>0</v>
      </c>
      <c r="U267" s="112">
        <f t="shared" si="53"/>
        <v>0</v>
      </c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S267" s="113" t="s">
        <v>124</v>
      </c>
      <c r="AU267" s="113" t="s">
        <v>119</v>
      </c>
      <c r="AV267" s="113" t="s">
        <v>78</v>
      </c>
      <c r="AZ267" s="15" t="s">
        <v>117</v>
      </c>
      <c r="BF267" s="114">
        <f t="shared" si="54"/>
        <v>67300</v>
      </c>
      <c r="BG267" s="114">
        <f t="shared" si="55"/>
        <v>0</v>
      </c>
      <c r="BH267" s="114">
        <f t="shared" si="56"/>
        <v>0</v>
      </c>
      <c r="BI267" s="114">
        <f t="shared" si="57"/>
        <v>0</v>
      </c>
      <c r="BJ267" s="114">
        <f t="shared" si="58"/>
        <v>0</v>
      </c>
      <c r="BK267" s="15" t="s">
        <v>76</v>
      </c>
      <c r="BL267" s="114">
        <f t="shared" si="59"/>
        <v>67300</v>
      </c>
      <c r="BM267" s="15" t="s">
        <v>125</v>
      </c>
      <c r="BN267" s="113" t="s">
        <v>676</v>
      </c>
    </row>
    <row r="268" spans="1:66" s="2" customFormat="1" ht="24.2" customHeight="1" x14ac:dyDescent="0.2">
      <c r="A268" s="26"/>
      <c r="B268" s="133"/>
      <c r="C268" s="192" t="s">
        <v>677</v>
      </c>
      <c r="D268" s="192" t="s">
        <v>119</v>
      </c>
      <c r="E268" s="193" t="s">
        <v>678</v>
      </c>
      <c r="F268" s="194" t="s">
        <v>679</v>
      </c>
      <c r="G268" s="195" t="s">
        <v>122</v>
      </c>
      <c r="H268" s="196">
        <v>30</v>
      </c>
      <c r="I268" s="197">
        <v>4.26</v>
      </c>
      <c r="J268" s="197">
        <f>I268*'Rekapitulace stavby'!$AI$20</f>
        <v>4.26</v>
      </c>
      <c r="K268" s="197">
        <f t="shared" si="50"/>
        <v>127.8</v>
      </c>
      <c r="L268" s="107" t="s">
        <v>123</v>
      </c>
      <c r="M268" s="108"/>
      <c r="N268" s="109" t="s">
        <v>1</v>
      </c>
      <c r="O268" s="110" t="s">
        <v>33</v>
      </c>
      <c r="P268" s="111">
        <v>0</v>
      </c>
      <c r="Q268" s="111">
        <f t="shared" si="51"/>
        <v>0</v>
      </c>
      <c r="R268" s="111">
        <v>0</v>
      </c>
      <c r="S268" s="111">
        <f t="shared" si="52"/>
        <v>0</v>
      </c>
      <c r="T268" s="111">
        <v>0</v>
      </c>
      <c r="U268" s="112">
        <f t="shared" si="53"/>
        <v>0</v>
      </c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S268" s="113" t="s">
        <v>124</v>
      </c>
      <c r="AU268" s="113" t="s">
        <v>119</v>
      </c>
      <c r="AV268" s="113" t="s">
        <v>78</v>
      </c>
      <c r="AZ268" s="15" t="s">
        <v>117</v>
      </c>
      <c r="BF268" s="114">
        <f t="shared" si="54"/>
        <v>127.8</v>
      </c>
      <c r="BG268" s="114">
        <f t="shared" si="55"/>
        <v>0</v>
      </c>
      <c r="BH268" s="114">
        <f t="shared" si="56"/>
        <v>0</v>
      </c>
      <c r="BI268" s="114">
        <f t="shared" si="57"/>
        <v>0</v>
      </c>
      <c r="BJ268" s="114">
        <f t="shared" si="58"/>
        <v>0</v>
      </c>
      <c r="BK268" s="15" t="s">
        <v>76</v>
      </c>
      <c r="BL268" s="114">
        <f t="shared" si="59"/>
        <v>127.8</v>
      </c>
      <c r="BM268" s="15" t="s">
        <v>125</v>
      </c>
      <c r="BN268" s="113" t="s">
        <v>680</v>
      </c>
    </row>
    <row r="269" spans="1:66" s="2" customFormat="1" ht="16.5" customHeight="1" x14ac:dyDescent="0.2">
      <c r="A269" s="26"/>
      <c r="B269" s="133"/>
      <c r="C269" s="192" t="s">
        <v>681</v>
      </c>
      <c r="D269" s="192" t="s">
        <v>119</v>
      </c>
      <c r="E269" s="193" t="s">
        <v>682</v>
      </c>
      <c r="F269" s="194" t="s">
        <v>683</v>
      </c>
      <c r="G269" s="195" t="s">
        <v>122</v>
      </c>
      <c r="H269" s="196">
        <v>20</v>
      </c>
      <c r="I269" s="197">
        <v>4</v>
      </c>
      <c r="J269" s="197">
        <f>I269*'Rekapitulace stavby'!$AI$20</f>
        <v>4</v>
      </c>
      <c r="K269" s="197">
        <f t="shared" si="50"/>
        <v>80</v>
      </c>
      <c r="L269" s="107" t="s">
        <v>123</v>
      </c>
      <c r="M269" s="108"/>
      <c r="N269" s="109" t="s">
        <v>1</v>
      </c>
      <c r="O269" s="110" t="s">
        <v>33</v>
      </c>
      <c r="P269" s="111">
        <v>0</v>
      </c>
      <c r="Q269" s="111">
        <f t="shared" si="51"/>
        <v>0</v>
      </c>
      <c r="R269" s="111">
        <v>0</v>
      </c>
      <c r="S269" s="111">
        <f t="shared" si="52"/>
        <v>0</v>
      </c>
      <c r="T269" s="111">
        <v>0</v>
      </c>
      <c r="U269" s="112">
        <f t="shared" si="53"/>
        <v>0</v>
      </c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S269" s="113" t="s">
        <v>124</v>
      </c>
      <c r="AU269" s="113" t="s">
        <v>119</v>
      </c>
      <c r="AV269" s="113" t="s">
        <v>78</v>
      </c>
      <c r="AZ269" s="15" t="s">
        <v>117</v>
      </c>
      <c r="BF269" s="114">
        <f t="shared" si="54"/>
        <v>80</v>
      </c>
      <c r="BG269" s="114">
        <f t="shared" si="55"/>
        <v>0</v>
      </c>
      <c r="BH269" s="114">
        <f t="shared" si="56"/>
        <v>0</v>
      </c>
      <c r="BI269" s="114">
        <f t="shared" si="57"/>
        <v>0</v>
      </c>
      <c r="BJ269" s="114">
        <f t="shared" si="58"/>
        <v>0</v>
      </c>
      <c r="BK269" s="15" t="s">
        <v>76</v>
      </c>
      <c r="BL269" s="114">
        <f t="shared" si="59"/>
        <v>80</v>
      </c>
      <c r="BM269" s="15" t="s">
        <v>125</v>
      </c>
      <c r="BN269" s="113" t="s">
        <v>684</v>
      </c>
    </row>
    <row r="270" spans="1:66" s="2" customFormat="1" ht="16.5" customHeight="1" x14ac:dyDescent="0.2">
      <c r="A270" s="26"/>
      <c r="B270" s="133"/>
      <c r="C270" s="192" t="s">
        <v>685</v>
      </c>
      <c r="D270" s="192" t="s">
        <v>119</v>
      </c>
      <c r="E270" s="193" t="s">
        <v>686</v>
      </c>
      <c r="F270" s="194" t="s">
        <v>687</v>
      </c>
      <c r="G270" s="195" t="s">
        <v>122</v>
      </c>
      <c r="H270" s="196">
        <v>100</v>
      </c>
      <c r="I270" s="197">
        <v>0.8</v>
      </c>
      <c r="J270" s="197">
        <f>I270*'Rekapitulace stavby'!$AI$20</f>
        <v>0.8</v>
      </c>
      <c r="K270" s="197">
        <f t="shared" si="50"/>
        <v>80</v>
      </c>
      <c r="L270" s="107" t="s">
        <v>123</v>
      </c>
      <c r="M270" s="108"/>
      <c r="N270" s="109" t="s">
        <v>1</v>
      </c>
      <c r="O270" s="110" t="s">
        <v>33</v>
      </c>
      <c r="P270" s="111">
        <v>0</v>
      </c>
      <c r="Q270" s="111">
        <f t="shared" si="51"/>
        <v>0</v>
      </c>
      <c r="R270" s="111">
        <v>0</v>
      </c>
      <c r="S270" s="111">
        <f t="shared" si="52"/>
        <v>0</v>
      </c>
      <c r="T270" s="111">
        <v>0</v>
      </c>
      <c r="U270" s="112">
        <f t="shared" si="53"/>
        <v>0</v>
      </c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S270" s="113" t="s">
        <v>124</v>
      </c>
      <c r="AU270" s="113" t="s">
        <v>119</v>
      </c>
      <c r="AV270" s="113" t="s">
        <v>78</v>
      </c>
      <c r="AZ270" s="15" t="s">
        <v>117</v>
      </c>
      <c r="BF270" s="114">
        <f t="shared" si="54"/>
        <v>80</v>
      </c>
      <c r="BG270" s="114">
        <f t="shared" si="55"/>
        <v>0</v>
      </c>
      <c r="BH270" s="114">
        <f t="shared" si="56"/>
        <v>0</v>
      </c>
      <c r="BI270" s="114">
        <f t="shared" si="57"/>
        <v>0</v>
      </c>
      <c r="BJ270" s="114">
        <f t="shared" si="58"/>
        <v>0</v>
      </c>
      <c r="BK270" s="15" t="s">
        <v>76</v>
      </c>
      <c r="BL270" s="114">
        <f t="shared" si="59"/>
        <v>80</v>
      </c>
      <c r="BM270" s="15" t="s">
        <v>125</v>
      </c>
      <c r="BN270" s="113" t="s">
        <v>688</v>
      </c>
    </row>
    <row r="271" spans="1:66" s="2" customFormat="1" ht="24.2" customHeight="1" x14ac:dyDescent="0.2">
      <c r="A271" s="26"/>
      <c r="B271" s="133"/>
      <c r="C271" s="192" t="s">
        <v>689</v>
      </c>
      <c r="D271" s="192" t="s">
        <v>119</v>
      </c>
      <c r="E271" s="193" t="s">
        <v>690</v>
      </c>
      <c r="F271" s="194" t="s">
        <v>691</v>
      </c>
      <c r="G271" s="195" t="s">
        <v>692</v>
      </c>
      <c r="H271" s="196">
        <v>100</v>
      </c>
      <c r="I271" s="197">
        <v>90</v>
      </c>
      <c r="J271" s="197">
        <f>I271*'Rekapitulace stavby'!$AI$20</f>
        <v>90</v>
      </c>
      <c r="K271" s="197">
        <f t="shared" si="50"/>
        <v>9000</v>
      </c>
      <c r="L271" s="107" t="s">
        <v>123</v>
      </c>
      <c r="M271" s="108"/>
      <c r="N271" s="109" t="s">
        <v>1</v>
      </c>
      <c r="O271" s="110" t="s">
        <v>33</v>
      </c>
      <c r="P271" s="111">
        <v>0</v>
      </c>
      <c r="Q271" s="111">
        <f t="shared" si="51"/>
        <v>0</v>
      </c>
      <c r="R271" s="111">
        <v>0</v>
      </c>
      <c r="S271" s="111">
        <f t="shared" si="52"/>
        <v>0</v>
      </c>
      <c r="T271" s="111">
        <v>0</v>
      </c>
      <c r="U271" s="112">
        <f t="shared" si="53"/>
        <v>0</v>
      </c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S271" s="113" t="s">
        <v>124</v>
      </c>
      <c r="AU271" s="113" t="s">
        <v>119</v>
      </c>
      <c r="AV271" s="113" t="s">
        <v>78</v>
      </c>
      <c r="AZ271" s="15" t="s">
        <v>117</v>
      </c>
      <c r="BF271" s="114">
        <f t="shared" si="54"/>
        <v>9000</v>
      </c>
      <c r="BG271" s="114">
        <f t="shared" si="55"/>
        <v>0</v>
      </c>
      <c r="BH271" s="114">
        <f t="shared" si="56"/>
        <v>0</v>
      </c>
      <c r="BI271" s="114">
        <f t="shared" si="57"/>
        <v>0</v>
      </c>
      <c r="BJ271" s="114">
        <f t="shared" si="58"/>
        <v>0</v>
      </c>
      <c r="BK271" s="15" t="s">
        <v>76</v>
      </c>
      <c r="BL271" s="114">
        <f t="shared" si="59"/>
        <v>9000</v>
      </c>
      <c r="BM271" s="15" t="s">
        <v>125</v>
      </c>
      <c r="BN271" s="113" t="s">
        <v>693</v>
      </c>
    </row>
    <row r="272" spans="1:66" s="2" customFormat="1" ht="16.5" customHeight="1" x14ac:dyDescent="0.2">
      <c r="A272" s="26"/>
      <c r="B272" s="133"/>
      <c r="C272" s="192" t="s">
        <v>694</v>
      </c>
      <c r="D272" s="192" t="s">
        <v>119</v>
      </c>
      <c r="E272" s="193" t="s">
        <v>695</v>
      </c>
      <c r="F272" s="194" t="s">
        <v>696</v>
      </c>
      <c r="G272" s="195" t="s">
        <v>122</v>
      </c>
      <c r="H272" s="196">
        <v>10</v>
      </c>
      <c r="I272" s="197">
        <v>1070</v>
      </c>
      <c r="J272" s="197">
        <f>I272*'Rekapitulace stavby'!$AI$20</f>
        <v>1070</v>
      </c>
      <c r="K272" s="197">
        <f t="shared" si="50"/>
        <v>10700</v>
      </c>
      <c r="L272" s="107" t="s">
        <v>123</v>
      </c>
      <c r="M272" s="108"/>
      <c r="N272" s="109" t="s">
        <v>1</v>
      </c>
      <c r="O272" s="110" t="s">
        <v>33</v>
      </c>
      <c r="P272" s="111">
        <v>0</v>
      </c>
      <c r="Q272" s="111">
        <f t="shared" si="51"/>
        <v>0</v>
      </c>
      <c r="R272" s="111">
        <v>0</v>
      </c>
      <c r="S272" s="111">
        <f t="shared" si="52"/>
        <v>0</v>
      </c>
      <c r="T272" s="111">
        <v>0</v>
      </c>
      <c r="U272" s="112">
        <f t="shared" si="53"/>
        <v>0</v>
      </c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S272" s="113" t="s">
        <v>124</v>
      </c>
      <c r="AU272" s="113" t="s">
        <v>119</v>
      </c>
      <c r="AV272" s="113" t="s">
        <v>78</v>
      </c>
      <c r="AZ272" s="15" t="s">
        <v>117</v>
      </c>
      <c r="BF272" s="114">
        <f t="shared" si="54"/>
        <v>10700</v>
      </c>
      <c r="BG272" s="114">
        <f t="shared" si="55"/>
        <v>0</v>
      </c>
      <c r="BH272" s="114">
        <f t="shared" si="56"/>
        <v>0</v>
      </c>
      <c r="BI272" s="114">
        <f t="shared" si="57"/>
        <v>0</v>
      </c>
      <c r="BJ272" s="114">
        <f t="shared" si="58"/>
        <v>0</v>
      </c>
      <c r="BK272" s="15" t="s">
        <v>76</v>
      </c>
      <c r="BL272" s="114">
        <f t="shared" si="59"/>
        <v>10700</v>
      </c>
      <c r="BM272" s="15" t="s">
        <v>125</v>
      </c>
      <c r="BN272" s="113" t="s">
        <v>697</v>
      </c>
    </row>
    <row r="273" spans="1:66" s="2" customFormat="1" ht="16.5" customHeight="1" x14ac:dyDescent="0.2">
      <c r="A273" s="26"/>
      <c r="B273" s="133"/>
      <c r="C273" s="192" t="s">
        <v>698</v>
      </c>
      <c r="D273" s="192" t="s">
        <v>119</v>
      </c>
      <c r="E273" s="193" t="s">
        <v>699</v>
      </c>
      <c r="F273" s="194" t="s">
        <v>700</v>
      </c>
      <c r="G273" s="195" t="s">
        <v>122</v>
      </c>
      <c r="H273" s="196">
        <v>10</v>
      </c>
      <c r="I273" s="197">
        <v>551</v>
      </c>
      <c r="J273" s="197">
        <f>I273*'Rekapitulace stavby'!$AI$20</f>
        <v>551</v>
      </c>
      <c r="K273" s="197">
        <f t="shared" si="50"/>
        <v>5510</v>
      </c>
      <c r="L273" s="107" t="s">
        <v>123</v>
      </c>
      <c r="M273" s="108"/>
      <c r="N273" s="109" t="s">
        <v>1</v>
      </c>
      <c r="O273" s="110" t="s">
        <v>33</v>
      </c>
      <c r="P273" s="111">
        <v>0</v>
      </c>
      <c r="Q273" s="111">
        <f t="shared" si="51"/>
        <v>0</v>
      </c>
      <c r="R273" s="111">
        <v>0</v>
      </c>
      <c r="S273" s="111">
        <f t="shared" si="52"/>
        <v>0</v>
      </c>
      <c r="T273" s="111">
        <v>0</v>
      </c>
      <c r="U273" s="112">
        <f t="shared" si="53"/>
        <v>0</v>
      </c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S273" s="113" t="s">
        <v>124</v>
      </c>
      <c r="AU273" s="113" t="s">
        <v>119</v>
      </c>
      <c r="AV273" s="113" t="s">
        <v>78</v>
      </c>
      <c r="AZ273" s="15" t="s">
        <v>117</v>
      </c>
      <c r="BF273" s="114">
        <f t="shared" si="54"/>
        <v>5510</v>
      </c>
      <c r="BG273" s="114">
        <f t="shared" si="55"/>
        <v>0</v>
      </c>
      <c r="BH273" s="114">
        <f t="shared" si="56"/>
        <v>0</v>
      </c>
      <c r="BI273" s="114">
        <f t="shared" si="57"/>
        <v>0</v>
      </c>
      <c r="BJ273" s="114">
        <f t="shared" si="58"/>
        <v>0</v>
      </c>
      <c r="BK273" s="15" t="s">
        <v>76</v>
      </c>
      <c r="BL273" s="114">
        <f t="shared" si="59"/>
        <v>5510</v>
      </c>
      <c r="BM273" s="15" t="s">
        <v>125</v>
      </c>
      <c r="BN273" s="113" t="s">
        <v>701</v>
      </c>
    </row>
    <row r="274" spans="1:66" s="2" customFormat="1" ht="16.5" customHeight="1" x14ac:dyDescent="0.2">
      <c r="A274" s="26"/>
      <c r="B274" s="133"/>
      <c r="C274" s="192" t="s">
        <v>702</v>
      </c>
      <c r="D274" s="192" t="s">
        <v>119</v>
      </c>
      <c r="E274" s="193" t="s">
        <v>703</v>
      </c>
      <c r="F274" s="194" t="s">
        <v>704</v>
      </c>
      <c r="G274" s="195" t="s">
        <v>122</v>
      </c>
      <c r="H274" s="196">
        <v>10</v>
      </c>
      <c r="I274" s="197">
        <v>551</v>
      </c>
      <c r="J274" s="197">
        <f>I274*'Rekapitulace stavby'!$AI$20</f>
        <v>551</v>
      </c>
      <c r="K274" s="197">
        <f t="shared" si="50"/>
        <v>5510</v>
      </c>
      <c r="L274" s="107" t="s">
        <v>123</v>
      </c>
      <c r="M274" s="108"/>
      <c r="N274" s="109" t="s">
        <v>1</v>
      </c>
      <c r="O274" s="110" t="s">
        <v>33</v>
      </c>
      <c r="P274" s="111">
        <v>0</v>
      </c>
      <c r="Q274" s="111">
        <f t="shared" si="51"/>
        <v>0</v>
      </c>
      <c r="R274" s="111">
        <v>0</v>
      </c>
      <c r="S274" s="111">
        <f t="shared" si="52"/>
        <v>0</v>
      </c>
      <c r="T274" s="111">
        <v>0</v>
      </c>
      <c r="U274" s="112">
        <f t="shared" si="53"/>
        <v>0</v>
      </c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S274" s="113" t="s">
        <v>124</v>
      </c>
      <c r="AU274" s="113" t="s">
        <v>119</v>
      </c>
      <c r="AV274" s="113" t="s">
        <v>78</v>
      </c>
      <c r="AZ274" s="15" t="s">
        <v>117</v>
      </c>
      <c r="BF274" s="114">
        <f t="shared" si="54"/>
        <v>5510</v>
      </c>
      <c r="BG274" s="114">
        <f t="shared" si="55"/>
        <v>0</v>
      </c>
      <c r="BH274" s="114">
        <f t="shared" si="56"/>
        <v>0</v>
      </c>
      <c r="BI274" s="114">
        <f t="shared" si="57"/>
        <v>0</v>
      </c>
      <c r="BJ274" s="114">
        <f t="shared" si="58"/>
        <v>0</v>
      </c>
      <c r="BK274" s="15" t="s">
        <v>76</v>
      </c>
      <c r="BL274" s="114">
        <f t="shared" si="59"/>
        <v>5510</v>
      </c>
      <c r="BM274" s="15" t="s">
        <v>125</v>
      </c>
      <c r="BN274" s="113" t="s">
        <v>705</v>
      </c>
    </row>
    <row r="275" spans="1:66" s="2" customFormat="1" ht="16.5" customHeight="1" x14ac:dyDescent="0.2">
      <c r="A275" s="26"/>
      <c r="B275" s="133"/>
      <c r="C275" s="192" t="s">
        <v>706</v>
      </c>
      <c r="D275" s="192" t="s">
        <v>119</v>
      </c>
      <c r="E275" s="193" t="s">
        <v>707</v>
      </c>
      <c r="F275" s="194" t="s">
        <v>708</v>
      </c>
      <c r="G275" s="195" t="s">
        <v>122</v>
      </c>
      <c r="H275" s="196">
        <v>20</v>
      </c>
      <c r="I275" s="197">
        <v>149</v>
      </c>
      <c r="J275" s="197">
        <f>I275*'Rekapitulace stavby'!$AI$20</f>
        <v>149</v>
      </c>
      <c r="K275" s="197">
        <f t="shared" si="50"/>
        <v>2980</v>
      </c>
      <c r="L275" s="107" t="s">
        <v>123</v>
      </c>
      <c r="M275" s="108"/>
      <c r="N275" s="109" t="s">
        <v>1</v>
      </c>
      <c r="O275" s="110" t="s">
        <v>33</v>
      </c>
      <c r="P275" s="111">
        <v>0</v>
      </c>
      <c r="Q275" s="111">
        <f t="shared" si="51"/>
        <v>0</v>
      </c>
      <c r="R275" s="111">
        <v>0</v>
      </c>
      <c r="S275" s="111">
        <f t="shared" si="52"/>
        <v>0</v>
      </c>
      <c r="T275" s="111">
        <v>0</v>
      </c>
      <c r="U275" s="112">
        <f t="shared" si="53"/>
        <v>0</v>
      </c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S275" s="113" t="s">
        <v>124</v>
      </c>
      <c r="AU275" s="113" t="s">
        <v>119</v>
      </c>
      <c r="AV275" s="113" t="s">
        <v>78</v>
      </c>
      <c r="AZ275" s="15" t="s">
        <v>117</v>
      </c>
      <c r="BF275" s="114">
        <f t="shared" si="54"/>
        <v>2980</v>
      </c>
      <c r="BG275" s="114">
        <f t="shared" si="55"/>
        <v>0</v>
      </c>
      <c r="BH275" s="114">
        <f t="shared" si="56"/>
        <v>0</v>
      </c>
      <c r="BI275" s="114">
        <f t="shared" si="57"/>
        <v>0</v>
      </c>
      <c r="BJ275" s="114">
        <f t="shared" si="58"/>
        <v>0</v>
      </c>
      <c r="BK275" s="15" t="s">
        <v>76</v>
      </c>
      <c r="BL275" s="114">
        <f t="shared" si="59"/>
        <v>2980</v>
      </c>
      <c r="BM275" s="15" t="s">
        <v>125</v>
      </c>
      <c r="BN275" s="113" t="s">
        <v>709</v>
      </c>
    </row>
    <row r="276" spans="1:66" s="2" customFormat="1" ht="16.5" customHeight="1" x14ac:dyDescent="0.2">
      <c r="A276" s="26"/>
      <c r="B276" s="133"/>
      <c r="C276" s="192" t="s">
        <v>710</v>
      </c>
      <c r="D276" s="192" t="s">
        <v>119</v>
      </c>
      <c r="E276" s="193" t="s">
        <v>711</v>
      </c>
      <c r="F276" s="194" t="s">
        <v>712</v>
      </c>
      <c r="G276" s="195" t="s">
        <v>122</v>
      </c>
      <c r="H276" s="196">
        <v>20</v>
      </c>
      <c r="I276" s="197">
        <v>279</v>
      </c>
      <c r="J276" s="197">
        <f>I276*'Rekapitulace stavby'!$AI$20</f>
        <v>279</v>
      </c>
      <c r="K276" s="197">
        <f t="shared" si="50"/>
        <v>5580</v>
      </c>
      <c r="L276" s="107" t="s">
        <v>123</v>
      </c>
      <c r="M276" s="108"/>
      <c r="N276" s="109" t="s">
        <v>1</v>
      </c>
      <c r="O276" s="110" t="s">
        <v>33</v>
      </c>
      <c r="P276" s="111">
        <v>0</v>
      </c>
      <c r="Q276" s="111">
        <f t="shared" si="51"/>
        <v>0</v>
      </c>
      <c r="R276" s="111">
        <v>0</v>
      </c>
      <c r="S276" s="111">
        <f t="shared" si="52"/>
        <v>0</v>
      </c>
      <c r="T276" s="111">
        <v>0</v>
      </c>
      <c r="U276" s="112">
        <f t="shared" si="53"/>
        <v>0</v>
      </c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S276" s="113" t="s">
        <v>124</v>
      </c>
      <c r="AU276" s="113" t="s">
        <v>119</v>
      </c>
      <c r="AV276" s="113" t="s">
        <v>78</v>
      </c>
      <c r="AZ276" s="15" t="s">
        <v>117</v>
      </c>
      <c r="BF276" s="114">
        <f t="shared" si="54"/>
        <v>5580</v>
      </c>
      <c r="BG276" s="114">
        <f t="shared" si="55"/>
        <v>0</v>
      </c>
      <c r="BH276" s="114">
        <f t="shared" si="56"/>
        <v>0</v>
      </c>
      <c r="BI276" s="114">
        <f t="shared" si="57"/>
        <v>0</v>
      </c>
      <c r="BJ276" s="114">
        <f t="shared" si="58"/>
        <v>0</v>
      </c>
      <c r="BK276" s="15" t="s">
        <v>76</v>
      </c>
      <c r="BL276" s="114">
        <f t="shared" si="59"/>
        <v>5580</v>
      </c>
      <c r="BM276" s="15" t="s">
        <v>125</v>
      </c>
      <c r="BN276" s="113" t="s">
        <v>713</v>
      </c>
    </row>
    <row r="277" spans="1:66" s="2" customFormat="1" ht="16.5" customHeight="1" x14ac:dyDescent="0.2">
      <c r="A277" s="26"/>
      <c r="B277" s="133"/>
      <c r="C277" s="192" t="s">
        <v>714</v>
      </c>
      <c r="D277" s="192" t="s">
        <v>119</v>
      </c>
      <c r="E277" s="193" t="s">
        <v>715</v>
      </c>
      <c r="F277" s="194" t="s">
        <v>716</v>
      </c>
      <c r="G277" s="195" t="s">
        <v>122</v>
      </c>
      <c r="H277" s="196">
        <v>20</v>
      </c>
      <c r="I277" s="197">
        <v>203</v>
      </c>
      <c r="J277" s="197">
        <f>I277*'Rekapitulace stavby'!$AI$20</f>
        <v>203</v>
      </c>
      <c r="K277" s="197">
        <f t="shared" si="50"/>
        <v>4060</v>
      </c>
      <c r="L277" s="107" t="s">
        <v>123</v>
      </c>
      <c r="M277" s="108"/>
      <c r="N277" s="109" t="s">
        <v>1</v>
      </c>
      <c r="O277" s="110" t="s">
        <v>33</v>
      </c>
      <c r="P277" s="111">
        <v>0</v>
      </c>
      <c r="Q277" s="111">
        <f t="shared" si="51"/>
        <v>0</v>
      </c>
      <c r="R277" s="111">
        <v>0</v>
      </c>
      <c r="S277" s="111">
        <f t="shared" si="52"/>
        <v>0</v>
      </c>
      <c r="T277" s="111">
        <v>0</v>
      </c>
      <c r="U277" s="112">
        <f t="shared" si="53"/>
        <v>0</v>
      </c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S277" s="113" t="s">
        <v>124</v>
      </c>
      <c r="AU277" s="113" t="s">
        <v>119</v>
      </c>
      <c r="AV277" s="113" t="s">
        <v>78</v>
      </c>
      <c r="AZ277" s="15" t="s">
        <v>117</v>
      </c>
      <c r="BF277" s="114">
        <f t="shared" si="54"/>
        <v>4060</v>
      </c>
      <c r="BG277" s="114">
        <f t="shared" si="55"/>
        <v>0</v>
      </c>
      <c r="BH277" s="114">
        <f t="shared" si="56"/>
        <v>0</v>
      </c>
      <c r="BI277" s="114">
        <f t="shared" si="57"/>
        <v>0</v>
      </c>
      <c r="BJ277" s="114">
        <f t="shared" si="58"/>
        <v>0</v>
      </c>
      <c r="BK277" s="15" t="s">
        <v>76</v>
      </c>
      <c r="BL277" s="114">
        <f t="shared" si="59"/>
        <v>4060</v>
      </c>
      <c r="BM277" s="15" t="s">
        <v>125</v>
      </c>
      <c r="BN277" s="113" t="s">
        <v>717</v>
      </c>
    </row>
    <row r="278" spans="1:66" s="2" customFormat="1" ht="16.5" customHeight="1" x14ac:dyDescent="0.2">
      <c r="A278" s="26"/>
      <c r="B278" s="133"/>
      <c r="C278" s="192" t="s">
        <v>718</v>
      </c>
      <c r="D278" s="192" t="s">
        <v>119</v>
      </c>
      <c r="E278" s="193" t="s">
        <v>719</v>
      </c>
      <c r="F278" s="194" t="s">
        <v>716</v>
      </c>
      <c r="G278" s="195" t="s">
        <v>122</v>
      </c>
      <c r="H278" s="196">
        <v>20</v>
      </c>
      <c r="I278" s="197">
        <v>203</v>
      </c>
      <c r="J278" s="197">
        <f>I278*'Rekapitulace stavby'!$AI$20</f>
        <v>203</v>
      </c>
      <c r="K278" s="197">
        <f t="shared" si="50"/>
        <v>4060</v>
      </c>
      <c r="L278" s="107" t="s">
        <v>123</v>
      </c>
      <c r="M278" s="108"/>
      <c r="N278" s="109" t="s">
        <v>1</v>
      </c>
      <c r="O278" s="110" t="s">
        <v>33</v>
      </c>
      <c r="P278" s="111">
        <v>0</v>
      </c>
      <c r="Q278" s="111">
        <f t="shared" si="51"/>
        <v>0</v>
      </c>
      <c r="R278" s="111">
        <v>0</v>
      </c>
      <c r="S278" s="111">
        <f t="shared" si="52"/>
        <v>0</v>
      </c>
      <c r="T278" s="111">
        <v>0</v>
      </c>
      <c r="U278" s="112">
        <f t="shared" si="53"/>
        <v>0</v>
      </c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S278" s="113" t="s">
        <v>247</v>
      </c>
      <c r="AU278" s="113" t="s">
        <v>119</v>
      </c>
      <c r="AV278" s="113" t="s">
        <v>78</v>
      </c>
      <c r="AZ278" s="15" t="s">
        <v>117</v>
      </c>
      <c r="BF278" s="114">
        <f t="shared" si="54"/>
        <v>4060</v>
      </c>
      <c r="BG278" s="114">
        <f t="shared" si="55"/>
        <v>0</v>
      </c>
      <c r="BH278" s="114">
        <f t="shared" si="56"/>
        <v>0</v>
      </c>
      <c r="BI278" s="114">
        <f t="shared" si="57"/>
        <v>0</v>
      </c>
      <c r="BJ278" s="114">
        <f t="shared" si="58"/>
        <v>0</v>
      </c>
      <c r="BK278" s="15" t="s">
        <v>76</v>
      </c>
      <c r="BL278" s="114">
        <f t="shared" si="59"/>
        <v>4060</v>
      </c>
      <c r="BM278" s="15" t="s">
        <v>247</v>
      </c>
      <c r="BN278" s="113" t="s">
        <v>720</v>
      </c>
    </row>
    <row r="279" spans="1:66" s="2" customFormat="1" ht="21.75" customHeight="1" x14ac:dyDescent="0.2">
      <c r="A279" s="26"/>
      <c r="B279" s="133"/>
      <c r="C279" s="192" t="s">
        <v>721</v>
      </c>
      <c r="D279" s="192" t="s">
        <v>119</v>
      </c>
      <c r="E279" s="193" t="s">
        <v>722</v>
      </c>
      <c r="F279" s="194" t="s">
        <v>723</v>
      </c>
      <c r="G279" s="195" t="s">
        <v>122</v>
      </c>
      <c r="H279" s="196">
        <v>20</v>
      </c>
      <c r="I279" s="197">
        <v>599</v>
      </c>
      <c r="J279" s="197">
        <f>I279*'Rekapitulace stavby'!$AI$20</f>
        <v>599</v>
      </c>
      <c r="K279" s="197">
        <f t="shared" si="50"/>
        <v>11980</v>
      </c>
      <c r="L279" s="107" t="s">
        <v>123</v>
      </c>
      <c r="M279" s="108"/>
      <c r="N279" s="109" t="s">
        <v>1</v>
      </c>
      <c r="O279" s="110" t="s">
        <v>33</v>
      </c>
      <c r="P279" s="111">
        <v>0</v>
      </c>
      <c r="Q279" s="111">
        <f t="shared" si="51"/>
        <v>0</v>
      </c>
      <c r="R279" s="111">
        <v>0</v>
      </c>
      <c r="S279" s="111">
        <f t="shared" si="52"/>
        <v>0</v>
      </c>
      <c r="T279" s="111">
        <v>0</v>
      </c>
      <c r="U279" s="112">
        <f t="shared" si="53"/>
        <v>0</v>
      </c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S279" s="113" t="s">
        <v>247</v>
      </c>
      <c r="AU279" s="113" t="s">
        <v>119</v>
      </c>
      <c r="AV279" s="113" t="s">
        <v>78</v>
      </c>
      <c r="AZ279" s="15" t="s">
        <v>117</v>
      </c>
      <c r="BF279" s="114">
        <f t="shared" si="54"/>
        <v>11980</v>
      </c>
      <c r="BG279" s="114">
        <f t="shared" si="55"/>
        <v>0</v>
      </c>
      <c r="BH279" s="114">
        <f t="shared" si="56"/>
        <v>0</v>
      </c>
      <c r="BI279" s="114">
        <f t="shared" si="57"/>
        <v>0</v>
      </c>
      <c r="BJ279" s="114">
        <f t="shared" si="58"/>
        <v>0</v>
      </c>
      <c r="BK279" s="15" t="s">
        <v>76</v>
      </c>
      <c r="BL279" s="114">
        <f t="shared" si="59"/>
        <v>11980</v>
      </c>
      <c r="BM279" s="15" t="s">
        <v>247</v>
      </c>
      <c r="BN279" s="113" t="s">
        <v>724</v>
      </c>
    </row>
    <row r="280" spans="1:66" s="2" customFormat="1" ht="24.2" customHeight="1" x14ac:dyDescent="0.2">
      <c r="A280" s="26"/>
      <c r="B280" s="133"/>
      <c r="C280" s="192" t="s">
        <v>725</v>
      </c>
      <c r="D280" s="192" t="s">
        <v>119</v>
      </c>
      <c r="E280" s="193" t="s">
        <v>726</v>
      </c>
      <c r="F280" s="194" t="s">
        <v>727</v>
      </c>
      <c r="G280" s="195" t="s">
        <v>728</v>
      </c>
      <c r="H280" s="196">
        <v>40</v>
      </c>
      <c r="I280" s="197">
        <v>51</v>
      </c>
      <c r="J280" s="197">
        <f>I280*'Rekapitulace stavby'!$AI$20</f>
        <v>51</v>
      </c>
      <c r="K280" s="197">
        <f t="shared" si="50"/>
        <v>2040</v>
      </c>
      <c r="L280" s="107" t="s">
        <v>123</v>
      </c>
      <c r="M280" s="108"/>
      <c r="N280" s="109" t="s">
        <v>1</v>
      </c>
      <c r="O280" s="110" t="s">
        <v>33</v>
      </c>
      <c r="P280" s="111">
        <v>0</v>
      </c>
      <c r="Q280" s="111">
        <f t="shared" si="51"/>
        <v>0</v>
      </c>
      <c r="R280" s="111">
        <v>0</v>
      </c>
      <c r="S280" s="111">
        <f t="shared" si="52"/>
        <v>0</v>
      </c>
      <c r="T280" s="111">
        <v>0</v>
      </c>
      <c r="U280" s="112">
        <f t="shared" si="53"/>
        <v>0</v>
      </c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S280" s="113" t="s">
        <v>247</v>
      </c>
      <c r="AU280" s="113" t="s">
        <v>119</v>
      </c>
      <c r="AV280" s="113" t="s">
        <v>78</v>
      </c>
      <c r="AZ280" s="15" t="s">
        <v>117</v>
      </c>
      <c r="BF280" s="114">
        <f t="shared" si="54"/>
        <v>2040</v>
      </c>
      <c r="BG280" s="114">
        <f t="shared" si="55"/>
        <v>0</v>
      </c>
      <c r="BH280" s="114">
        <f t="shared" si="56"/>
        <v>0</v>
      </c>
      <c r="BI280" s="114">
        <f t="shared" si="57"/>
        <v>0</v>
      </c>
      <c r="BJ280" s="114">
        <f t="shared" si="58"/>
        <v>0</v>
      </c>
      <c r="BK280" s="15" t="s">
        <v>76</v>
      </c>
      <c r="BL280" s="114">
        <f t="shared" si="59"/>
        <v>2040</v>
      </c>
      <c r="BM280" s="15" t="s">
        <v>247</v>
      </c>
      <c r="BN280" s="113" t="s">
        <v>729</v>
      </c>
    </row>
    <row r="281" spans="1:66" s="2" customFormat="1" ht="24.2" customHeight="1" x14ac:dyDescent="0.2">
      <c r="A281" s="26"/>
      <c r="B281" s="133"/>
      <c r="C281" s="192" t="s">
        <v>730</v>
      </c>
      <c r="D281" s="192" t="s">
        <v>119</v>
      </c>
      <c r="E281" s="193" t="s">
        <v>731</v>
      </c>
      <c r="F281" s="194" t="s">
        <v>732</v>
      </c>
      <c r="G281" s="195" t="s">
        <v>692</v>
      </c>
      <c r="H281" s="196">
        <v>300</v>
      </c>
      <c r="I281" s="197">
        <v>50</v>
      </c>
      <c r="J281" s="197">
        <f>I281*'Rekapitulace stavby'!$AI$20</f>
        <v>50</v>
      </c>
      <c r="K281" s="197">
        <f t="shared" si="50"/>
        <v>15000</v>
      </c>
      <c r="L281" s="107" t="s">
        <v>123</v>
      </c>
      <c r="M281" s="108"/>
      <c r="N281" s="109" t="s">
        <v>1</v>
      </c>
      <c r="O281" s="110" t="s">
        <v>33</v>
      </c>
      <c r="P281" s="111">
        <v>0</v>
      </c>
      <c r="Q281" s="111">
        <f t="shared" si="51"/>
        <v>0</v>
      </c>
      <c r="R281" s="111">
        <v>0</v>
      </c>
      <c r="S281" s="111">
        <f t="shared" si="52"/>
        <v>0</v>
      </c>
      <c r="T281" s="111">
        <v>0</v>
      </c>
      <c r="U281" s="112">
        <f t="shared" si="53"/>
        <v>0</v>
      </c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S281" s="113" t="s">
        <v>247</v>
      </c>
      <c r="AU281" s="113" t="s">
        <v>119</v>
      </c>
      <c r="AV281" s="113" t="s">
        <v>78</v>
      </c>
      <c r="AZ281" s="15" t="s">
        <v>117</v>
      </c>
      <c r="BF281" s="114">
        <f t="shared" si="54"/>
        <v>15000</v>
      </c>
      <c r="BG281" s="114">
        <f t="shared" si="55"/>
        <v>0</v>
      </c>
      <c r="BH281" s="114">
        <f t="shared" si="56"/>
        <v>0</v>
      </c>
      <c r="BI281" s="114">
        <f t="shared" si="57"/>
        <v>0</v>
      </c>
      <c r="BJ281" s="114">
        <f t="shared" si="58"/>
        <v>0</v>
      </c>
      <c r="BK281" s="15" t="s">
        <v>76</v>
      </c>
      <c r="BL281" s="114">
        <f t="shared" si="59"/>
        <v>15000</v>
      </c>
      <c r="BM281" s="15" t="s">
        <v>247</v>
      </c>
      <c r="BN281" s="113" t="s">
        <v>733</v>
      </c>
    </row>
    <row r="282" spans="1:66" s="2" customFormat="1" ht="21.75" customHeight="1" x14ac:dyDescent="0.2">
      <c r="A282" s="26"/>
      <c r="B282" s="133"/>
      <c r="C282" s="192" t="s">
        <v>734</v>
      </c>
      <c r="D282" s="192" t="s">
        <v>119</v>
      </c>
      <c r="E282" s="193" t="s">
        <v>735</v>
      </c>
      <c r="F282" s="194" t="s">
        <v>736</v>
      </c>
      <c r="G282" s="195" t="s">
        <v>122</v>
      </c>
      <c r="H282" s="196">
        <v>20</v>
      </c>
      <c r="I282" s="197">
        <v>36.5</v>
      </c>
      <c r="J282" s="197">
        <f>I282*'Rekapitulace stavby'!$AI$20</f>
        <v>36.5</v>
      </c>
      <c r="K282" s="197">
        <f t="shared" si="50"/>
        <v>730</v>
      </c>
      <c r="L282" s="107" t="s">
        <v>123</v>
      </c>
      <c r="M282" s="108"/>
      <c r="N282" s="109" t="s">
        <v>1</v>
      </c>
      <c r="O282" s="110" t="s">
        <v>33</v>
      </c>
      <c r="P282" s="111">
        <v>0</v>
      </c>
      <c r="Q282" s="111">
        <f t="shared" si="51"/>
        <v>0</v>
      </c>
      <c r="R282" s="111">
        <v>0</v>
      </c>
      <c r="S282" s="111">
        <f t="shared" si="52"/>
        <v>0</v>
      </c>
      <c r="T282" s="111">
        <v>0</v>
      </c>
      <c r="U282" s="112">
        <f t="shared" si="53"/>
        <v>0</v>
      </c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S282" s="113" t="s">
        <v>247</v>
      </c>
      <c r="AU282" s="113" t="s">
        <v>119</v>
      </c>
      <c r="AV282" s="113" t="s">
        <v>78</v>
      </c>
      <c r="AZ282" s="15" t="s">
        <v>117</v>
      </c>
      <c r="BF282" s="114">
        <f t="shared" si="54"/>
        <v>730</v>
      </c>
      <c r="BG282" s="114">
        <f t="shared" si="55"/>
        <v>0</v>
      </c>
      <c r="BH282" s="114">
        <f t="shared" si="56"/>
        <v>0</v>
      </c>
      <c r="BI282" s="114">
        <f t="shared" si="57"/>
        <v>0</v>
      </c>
      <c r="BJ282" s="114">
        <f t="shared" si="58"/>
        <v>0</v>
      </c>
      <c r="BK282" s="15" t="s">
        <v>76</v>
      </c>
      <c r="BL282" s="114">
        <f t="shared" si="59"/>
        <v>730</v>
      </c>
      <c r="BM282" s="15" t="s">
        <v>247</v>
      </c>
      <c r="BN282" s="113" t="s">
        <v>737</v>
      </c>
    </row>
    <row r="283" spans="1:66" s="2" customFormat="1" ht="16.5" customHeight="1" x14ac:dyDescent="0.2">
      <c r="A283" s="26"/>
      <c r="B283" s="133"/>
      <c r="C283" s="192" t="s">
        <v>738</v>
      </c>
      <c r="D283" s="192" t="s">
        <v>119</v>
      </c>
      <c r="E283" s="193" t="s">
        <v>739</v>
      </c>
      <c r="F283" s="194" t="s">
        <v>740</v>
      </c>
      <c r="G283" s="195" t="s">
        <v>122</v>
      </c>
      <c r="H283" s="196">
        <v>20</v>
      </c>
      <c r="I283" s="197">
        <v>22.2</v>
      </c>
      <c r="J283" s="197">
        <f>I283*'Rekapitulace stavby'!$AI$20</f>
        <v>22.2</v>
      </c>
      <c r="K283" s="197">
        <f t="shared" si="50"/>
        <v>444</v>
      </c>
      <c r="L283" s="107" t="s">
        <v>123</v>
      </c>
      <c r="M283" s="108"/>
      <c r="N283" s="109" t="s">
        <v>1</v>
      </c>
      <c r="O283" s="110" t="s">
        <v>33</v>
      </c>
      <c r="P283" s="111">
        <v>0</v>
      </c>
      <c r="Q283" s="111">
        <f t="shared" si="51"/>
        <v>0</v>
      </c>
      <c r="R283" s="111">
        <v>0</v>
      </c>
      <c r="S283" s="111">
        <f t="shared" si="52"/>
        <v>0</v>
      </c>
      <c r="T283" s="111">
        <v>0</v>
      </c>
      <c r="U283" s="112">
        <f t="shared" si="53"/>
        <v>0</v>
      </c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S283" s="113" t="s">
        <v>247</v>
      </c>
      <c r="AU283" s="113" t="s">
        <v>119</v>
      </c>
      <c r="AV283" s="113" t="s">
        <v>78</v>
      </c>
      <c r="AZ283" s="15" t="s">
        <v>117</v>
      </c>
      <c r="BF283" s="114">
        <f t="shared" si="54"/>
        <v>444</v>
      </c>
      <c r="BG283" s="114">
        <f t="shared" si="55"/>
        <v>0</v>
      </c>
      <c r="BH283" s="114">
        <f t="shared" si="56"/>
        <v>0</v>
      </c>
      <c r="BI283" s="114">
        <f t="shared" si="57"/>
        <v>0</v>
      </c>
      <c r="BJ283" s="114">
        <f t="shared" si="58"/>
        <v>0</v>
      </c>
      <c r="BK283" s="15" t="s">
        <v>76</v>
      </c>
      <c r="BL283" s="114">
        <f t="shared" si="59"/>
        <v>444</v>
      </c>
      <c r="BM283" s="15" t="s">
        <v>247</v>
      </c>
      <c r="BN283" s="113" t="s">
        <v>741</v>
      </c>
    </row>
    <row r="284" spans="1:66" s="2" customFormat="1" ht="16.5" customHeight="1" x14ac:dyDescent="0.2">
      <c r="A284" s="26"/>
      <c r="B284" s="133"/>
      <c r="C284" s="192" t="s">
        <v>742</v>
      </c>
      <c r="D284" s="192" t="s">
        <v>119</v>
      </c>
      <c r="E284" s="193" t="s">
        <v>743</v>
      </c>
      <c r="F284" s="194" t="s">
        <v>744</v>
      </c>
      <c r="G284" s="195" t="s">
        <v>122</v>
      </c>
      <c r="H284" s="196">
        <v>20</v>
      </c>
      <c r="I284" s="197">
        <v>11.1</v>
      </c>
      <c r="J284" s="197">
        <f>I284*'Rekapitulace stavby'!$AI$20</f>
        <v>11.1</v>
      </c>
      <c r="K284" s="197">
        <f t="shared" si="50"/>
        <v>222</v>
      </c>
      <c r="L284" s="107" t="s">
        <v>123</v>
      </c>
      <c r="M284" s="108"/>
      <c r="N284" s="109" t="s">
        <v>1</v>
      </c>
      <c r="O284" s="110" t="s">
        <v>33</v>
      </c>
      <c r="P284" s="111">
        <v>0</v>
      </c>
      <c r="Q284" s="111">
        <f t="shared" si="51"/>
        <v>0</v>
      </c>
      <c r="R284" s="111">
        <v>0</v>
      </c>
      <c r="S284" s="111">
        <f t="shared" si="52"/>
        <v>0</v>
      </c>
      <c r="T284" s="111">
        <v>0</v>
      </c>
      <c r="U284" s="112">
        <f t="shared" si="53"/>
        <v>0</v>
      </c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S284" s="113" t="s">
        <v>247</v>
      </c>
      <c r="AU284" s="113" t="s">
        <v>119</v>
      </c>
      <c r="AV284" s="113" t="s">
        <v>78</v>
      </c>
      <c r="AZ284" s="15" t="s">
        <v>117</v>
      </c>
      <c r="BF284" s="114">
        <f t="shared" si="54"/>
        <v>222</v>
      </c>
      <c r="BG284" s="114">
        <f t="shared" si="55"/>
        <v>0</v>
      </c>
      <c r="BH284" s="114">
        <f t="shared" si="56"/>
        <v>0</v>
      </c>
      <c r="BI284" s="114">
        <f t="shared" si="57"/>
        <v>0</v>
      </c>
      <c r="BJ284" s="114">
        <f t="shared" si="58"/>
        <v>0</v>
      </c>
      <c r="BK284" s="15" t="s">
        <v>76</v>
      </c>
      <c r="BL284" s="114">
        <f t="shared" si="59"/>
        <v>222</v>
      </c>
      <c r="BM284" s="15" t="s">
        <v>247</v>
      </c>
      <c r="BN284" s="113" t="s">
        <v>745</v>
      </c>
    </row>
    <row r="285" spans="1:66" s="2" customFormat="1" ht="16.5" customHeight="1" x14ac:dyDescent="0.2">
      <c r="A285" s="26"/>
      <c r="B285" s="133"/>
      <c r="C285" s="192" t="s">
        <v>746</v>
      </c>
      <c r="D285" s="192" t="s">
        <v>119</v>
      </c>
      <c r="E285" s="193" t="s">
        <v>747</v>
      </c>
      <c r="F285" s="194" t="s">
        <v>748</v>
      </c>
      <c r="G285" s="195" t="s">
        <v>122</v>
      </c>
      <c r="H285" s="196">
        <v>20</v>
      </c>
      <c r="I285" s="197">
        <v>125</v>
      </c>
      <c r="J285" s="197">
        <f>I285*'Rekapitulace stavby'!$AI$20</f>
        <v>125</v>
      </c>
      <c r="K285" s="197">
        <f t="shared" si="50"/>
        <v>2500</v>
      </c>
      <c r="L285" s="107" t="s">
        <v>123</v>
      </c>
      <c r="M285" s="108"/>
      <c r="N285" s="109" t="s">
        <v>1</v>
      </c>
      <c r="O285" s="110" t="s">
        <v>33</v>
      </c>
      <c r="P285" s="111">
        <v>0</v>
      </c>
      <c r="Q285" s="111">
        <f t="shared" si="51"/>
        <v>0</v>
      </c>
      <c r="R285" s="111">
        <v>0</v>
      </c>
      <c r="S285" s="111">
        <f t="shared" si="52"/>
        <v>0</v>
      </c>
      <c r="T285" s="111">
        <v>0</v>
      </c>
      <c r="U285" s="112">
        <f t="shared" si="53"/>
        <v>0</v>
      </c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S285" s="113" t="s">
        <v>247</v>
      </c>
      <c r="AU285" s="113" t="s">
        <v>119</v>
      </c>
      <c r="AV285" s="113" t="s">
        <v>78</v>
      </c>
      <c r="AZ285" s="15" t="s">
        <v>117</v>
      </c>
      <c r="BF285" s="114">
        <f t="shared" si="54"/>
        <v>2500</v>
      </c>
      <c r="BG285" s="114">
        <f t="shared" si="55"/>
        <v>0</v>
      </c>
      <c r="BH285" s="114">
        <f t="shared" si="56"/>
        <v>0</v>
      </c>
      <c r="BI285" s="114">
        <f t="shared" si="57"/>
        <v>0</v>
      </c>
      <c r="BJ285" s="114">
        <f t="shared" si="58"/>
        <v>0</v>
      </c>
      <c r="BK285" s="15" t="s">
        <v>76</v>
      </c>
      <c r="BL285" s="114">
        <f t="shared" si="59"/>
        <v>2500</v>
      </c>
      <c r="BM285" s="15" t="s">
        <v>247</v>
      </c>
      <c r="BN285" s="113" t="s">
        <v>749</v>
      </c>
    </row>
    <row r="286" spans="1:66" s="12" customFormat="1" ht="20.85" customHeight="1" x14ac:dyDescent="0.2">
      <c r="B286" s="187"/>
      <c r="C286" s="188"/>
      <c r="D286" s="189" t="s">
        <v>67</v>
      </c>
      <c r="E286" s="198" t="s">
        <v>750</v>
      </c>
      <c r="F286" s="198" t="s">
        <v>751</v>
      </c>
      <c r="G286" s="188"/>
      <c r="H286" s="188"/>
      <c r="I286" s="188"/>
      <c r="J286" s="197"/>
      <c r="K286" s="199">
        <f>BL286</f>
        <v>1076682.6000000001</v>
      </c>
      <c r="M286" s="99"/>
      <c r="N286" s="101"/>
      <c r="O286" s="102"/>
      <c r="P286" s="102"/>
      <c r="Q286" s="103">
        <f>SUM(Q287:Q363)</f>
        <v>0</v>
      </c>
      <c r="R286" s="102"/>
      <c r="S286" s="103">
        <f>SUM(S287:S363)</f>
        <v>0</v>
      </c>
      <c r="T286" s="102"/>
      <c r="U286" s="104">
        <f>SUM(U287:U363)</f>
        <v>0</v>
      </c>
      <c r="AS286" s="100" t="s">
        <v>78</v>
      </c>
      <c r="AU286" s="105" t="s">
        <v>67</v>
      </c>
      <c r="AV286" s="105" t="s">
        <v>78</v>
      </c>
      <c r="AZ286" s="100" t="s">
        <v>117</v>
      </c>
      <c r="BL286" s="106">
        <f>SUM(BL287:BL363)</f>
        <v>1076682.6000000001</v>
      </c>
    </row>
    <row r="287" spans="1:66" s="2" customFormat="1" ht="37.9" customHeight="1" x14ac:dyDescent="0.2">
      <c r="A287" s="26"/>
      <c r="B287" s="133"/>
      <c r="C287" s="192" t="s">
        <v>752</v>
      </c>
      <c r="D287" s="192" t="s">
        <v>119</v>
      </c>
      <c r="E287" s="193" t="s">
        <v>753</v>
      </c>
      <c r="F287" s="194" t="s">
        <v>754</v>
      </c>
      <c r="G287" s="195" t="s">
        <v>122</v>
      </c>
      <c r="H287" s="196">
        <v>30</v>
      </c>
      <c r="I287" s="197">
        <v>740</v>
      </c>
      <c r="J287" s="197">
        <f>I287*'Rekapitulace stavby'!$AI$20</f>
        <v>740</v>
      </c>
      <c r="K287" s="197">
        <f t="shared" ref="K287:K318" si="60">ROUND(J287*H287,2)</f>
        <v>22200</v>
      </c>
      <c r="L287" s="107" t="s">
        <v>123</v>
      </c>
      <c r="M287" s="108"/>
      <c r="N287" s="109" t="s">
        <v>1</v>
      </c>
      <c r="O287" s="110" t="s">
        <v>33</v>
      </c>
      <c r="P287" s="111">
        <v>0</v>
      </c>
      <c r="Q287" s="111">
        <f t="shared" ref="Q287:Q318" si="61">P287*H287</f>
        <v>0</v>
      </c>
      <c r="R287" s="111">
        <v>0</v>
      </c>
      <c r="S287" s="111">
        <f t="shared" ref="S287:S318" si="62">R287*H287</f>
        <v>0</v>
      </c>
      <c r="T287" s="111">
        <v>0</v>
      </c>
      <c r="U287" s="112">
        <f t="shared" ref="U287:U318" si="63">T287*H287</f>
        <v>0</v>
      </c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S287" s="113" t="s">
        <v>124</v>
      </c>
      <c r="AU287" s="113" t="s">
        <v>119</v>
      </c>
      <c r="AV287" s="113" t="s">
        <v>116</v>
      </c>
      <c r="AZ287" s="15" t="s">
        <v>117</v>
      </c>
      <c r="BF287" s="114">
        <f t="shared" ref="BF287:BF318" si="64">IF(O287="základní",K287,0)</f>
        <v>22200</v>
      </c>
      <c r="BG287" s="114">
        <f t="shared" ref="BG287:BG318" si="65">IF(O287="snížená",K287,0)</f>
        <v>0</v>
      </c>
      <c r="BH287" s="114">
        <f t="shared" ref="BH287:BH318" si="66">IF(O287="zákl. přenesená",K287,0)</f>
        <v>0</v>
      </c>
      <c r="BI287" s="114">
        <f t="shared" ref="BI287:BI318" si="67">IF(O287="sníž. přenesená",K287,0)</f>
        <v>0</v>
      </c>
      <c r="BJ287" s="114">
        <f t="shared" ref="BJ287:BJ318" si="68">IF(O287="nulová",K287,0)</f>
        <v>0</v>
      </c>
      <c r="BK287" s="15" t="s">
        <v>76</v>
      </c>
      <c r="BL287" s="114">
        <f t="shared" ref="BL287:BL318" si="69">ROUND(J287*H287,2)</f>
        <v>22200</v>
      </c>
      <c r="BM287" s="15" t="s">
        <v>125</v>
      </c>
      <c r="BN287" s="113" t="s">
        <v>755</v>
      </c>
    </row>
    <row r="288" spans="1:66" s="2" customFormat="1" ht="37.9" customHeight="1" x14ac:dyDescent="0.2">
      <c r="A288" s="26"/>
      <c r="B288" s="133"/>
      <c r="C288" s="192" t="s">
        <v>756</v>
      </c>
      <c r="D288" s="192" t="s">
        <v>119</v>
      </c>
      <c r="E288" s="193" t="s">
        <v>757</v>
      </c>
      <c r="F288" s="194" t="s">
        <v>758</v>
      </c>
      <c r="G288" s="195" t="s">
        <v>122</v>
      </c>
      <c r="H288" s="196">
        <v>5</v>
      </c>
      <c r="I288" s="197">
        <v>849</v>
      </c>
      <c r="J288" s="197">
        <f>I288*'Rekapitulace stavby'!$AI$20</f>
        <v>849</v>
      </c>
      <c r="K288" s="197">
        <f t="shared" si="60"/>
        <v>4245</v>
      </c>
      <c r="L288" s="107" t="s">
        <v>123</v>
      </c>
      <c r="M288" s="108"/>
      <c r="N288" s="109" t="s">
        <v>1</v>
      </c>
      <c r="O288" s="110" t="s">
        <v>33</v>
      </c>
      <c r="P288" s="111">
        <v>0</v>
      </c>
      <c r="Q288" s="111">
        <f t="shared" si="61"/>
        <v>0</v>
      </c>
      <c r="R288" s="111">
        <v>0</v>
      </c>
      <c r="S288" s="111">
        <f t="shared" si="62"/>
        <v>0</v>
      </c>
      <c r="T288" s="111">
        <v>0</v>
      </c>
      <c r="U288" s="112">
        <f t="shared" si="63"/>
        <v>0</v>
      </c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S288" s="113" t="s">
        <v>124</v>
      </c>
      <c r="AU288" s="113" t="s">
        <v>119</v>
      </c>
      <c r="AV288" s="113" t="s">
        <v>116</v>
      </c>
      <c r="AZ288" s="15" t="s">
        <v>117</v>
      </c>
      <c r="BF288" s="114">
        <f t="shared" si="64"/>
        <v>4245</v>
      </c>
      <c r="BG288" s="114">
        <f t="shared" si="65"/>
        <v>0</v>
      </c>
      <c r="BH288" s="114">
        <f t="shared" si="66"/>
        <v>0</v>
      </c>
      <c r="BI288" s="114">
        <f t="shared" si="67"/>
        <v>0</v>
      </c>
      <c r="BJ288" s="114">
        <f t="shared" si="68"/>
        <v>0</v>
      </c>
      <c r="BK288" s="15" t="s">
        <v>76</v>
      </c>
      <c r="BL288" s="114">
        <f t="shared" si="69"/>
        <v>4245</v>
      </c>
      <c r="BM288" s="15" t="s">
        <v>125</v>
      </c>
      <c r="BN288" s="113" t="s">
        <v>759</v>
      </c>
    </row>
    <row r="289" spans="1:66" s="2" customFormat="1" ht="37.9" customHeight="1" x14ac:dyDescent="0.2">
      <c r="A289" s="26"/>
      <c r="B289" s="133"/>
      <c r="C289" s="192" t="s">
        <v>760</v>
      </c>
      <c r="D289" s="192" t="s">
        <v>119</v>
      </c>
      <c r="E289" s="193" t="s">
        <v>761</v>
      </c>
      <c r="F289" s="194" t="s">
        <v>762</v>
      </c>
      <c r="G289" s="195" t="s">
        <v>122</v>
      </c>
      <c r="H289" s="196">
        <v>20</v>
      </c>
      <c r="I289" s="197">
        <v>1660</v>
      </c>
      <c r="J289" s="197">
        <f>I289*'Rekapitulace stavby'!$AI$20</f>
        <v>1660</v>
      </c>
      <c r="K289" s="197">
        <f t="shared" si="60"/>
        <v>33200</v>
      </c>
      <c r="L289" s="107" t="s">
        <v>123</v>
      </c>
      <c r="M289" s="108"/>
      <c r="N289" s="109" t="s">
        <v>1</v>
      </c>
      <c r="O289" s="110" t="s">
        <v>33</v>
      </c>
      <c r="P289" s="111">
        <v>0</v>
      </c>
      <c r="Q289" s="111">
        <f t="shared" si="61"/>
        <v>0</v>
      </c>
      <c r="R289" s="111">
        <v>0</v>
      </c>
      <c r="S289" s="111">
        <f t="shared" si="62"/>
        <v>0</v>
      </c>
      <c r="T289" s="111">
        <v>0</v>
      </c>
      <c r="U289" s="112">
        <f t="shared" si="63"/>
        <v>0</v>
      </c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S289" s="113" t="s">
        <v>124</v>
      </c>
      <c r="AU289" s="113" t="s">
        <v>119</v>
      </c>
      <c r="AV289" s="113" t="s">
        <v>116</v>
      </c>
      <c r="AZ289" s="15" t="s">
        <v>117</v>
      </c>
      <c r="BF289" s="114">
        <f t="shared" si="64"/>
        <v>33200</v>
      </c>
      <c r="BG289" s="114">
        <f t="shared" si="65"/>
        <v>0</v>
      </c>
      <c r="BH289" s="114">
        <f t="shared" si="66"/>
        <v>0</v>
      </c>
      <c r="BI289" s="114">
        <f t="shared" si="67"/>
        <v>0</v>
      </c>
      <c r="BJ289" s="114">
        <f t="shared" si="68"/>
        <v>0</v>
      </c>
      <c r="BK289" s="15" t="s">
        <v>76</v>
      </c>
      <c r="BL289" s="114">
        <f t="shared" si="69"/>
        <v>33200</v>
      </c>
      <c r="BM289" s="15" t="s">
        <v>125</v>
      </c>
      <c r="BN289" s="113" t="s">
        <v>763</v>
      </c>
    </row>
    <row r="290" spans="1:66" s="2" customFormat="1" ht="37.9" customHeight="1" x14ac:dyDescent="0.2">
      <c r="A290" s="26"/>
      <c r="B290" s="133"/>
      <c r="C290" s="192" t="s">
        <v>764</v>
      </c>
      <c r="D290" s="192" t="s">
        <v>119</v>
      </c>
      <c r="E290" s="193" t="s">
        <v>765</v>
      </c>
      <c r="F290" s="194" t="s">
        <v>766</v>
      </c>
      <c r="G290" s="195" t="s">
        <v>122</v>
      </c>
      <c r="H290" s="196">
        <v>3</v>
      </c>
      <c r="I290" s="197">
        <v>2690</v>
      </c>
      <c r="J290" s="197">
        <f>I290*'Rekapitulace stavby'!$AI$20</f>
        <v>2690</v>
      </c>
      <c r="K290" s="197">
        <f t="shared" si="60"/>
        <v>8070</v>
      </c>
      <c r="L290" s="107" t="s">
        <v>123</v>
      </c>
      <c r="M290" s="108"/>
      <c r="N290" s="109" t="s">
        <v>1</v>
      </c>
      <c r="O290" s="110" t="s">
        <v>33</v>
      </c>
      <c r="P290" s="111">
        <v>0</v>
      </c>
      <c r="Q290" s="111">
        <f t="shared" si="61"/>
        <v>0</v>
      </c>
      <c r="R290" s="111">
        <v>0</v>
      </c>
      <c r="S290" s="111">
        <f t="shared" si="62"/>
        <v>0</v>
      </c>
      <c r="T290" s="111">
        <v>0</v>
      </c>
      <c r="U290" s="112">
        <f t="shared" si="63"/>
        <v>0</v>
      </c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S290" s="113" t="s">
        <v>124</v>
      </c>
      <c r="AU290" s="113" t="s">
        <v>119</v>
      </c>
      <c r="AV290" s="113" t="s">
        <v>116</v>
      </c>
      <c r="AZ290" s="15" t="s">
        <v>117</v>
      </c>
      <c r="BF290" s="114">
        <f t="shared" si="64"/>
        <v>8070</v>
      </c>
      <c r="BG290" s="114">
        <f t="shared" si="65"/>
        <v>0</v>
      </c>
      <c r="BH290" s="114">
        <f t="shared" si="66"/>
        <v>0</v>
      </c>
      <c r="BI290" s="114">
        <f t="shared" si="67"/>
        <v>0</v>
      </c>
      <c r="BJ290" s="114">
        <f t="shared" si="68"/>
        <v>0</v>
      </c>
      <c r="BK290" s="15" t="s">
        <v>76</v>
      </c>
      <c r="BL290" s="114">
        <f t="shared" si="69"/>
        <v>8070</v>
      </c>
      <c r="BM290" s="15" t="s">
        <v>125</v>
      </c>
      <c r="BN290" s="113" t="s">
        <v>767</v>
      </c>
    </row>
    <row r="291" spans="1:66" s="2" customFormat="1" ht="49.15" customHeight="1" x14ac:dyDescent="0.2">
      <c r="A291" s="26"/>
      <c r="B291" s="133"/>
      <c r="C291" s="192" t="s">
        <v>768</v>
      </c>
      <c r="D291" s="192" t="s">
        <v>119</v>
      </c>
      <c r="E291" s="193" t="s">
        <v>769</v>
      </c>
      <c r="F291" s="194" t="s">
        <v>770</v>
      </c>
      <c r="G291" s="195" t="s">
        <v>122</v>
      </c>
      <c r="H291" s="196">
        <v>10</v>
      </c>
      <c r="I291" s="197">
        <v>830</v>
      </c>
      <c r="J291" s="197">
        <f>I291*'Rekapitulace stavby'!$AI$20</f>
        <v>830</v>
      </c>
      <c r="K291" s="197">
        <f t="shared" si="60"/>
        <v>8300</v>
      </c>
      <c r="L291" s="107" t="s">
        <v>123</v>
      </c>
      <c r="M291" s="108"/>
      <c r="N291" s="109" t="s">
        <v>1</v>
      </c>
      <c r="O291" s="110" t="s">
        <v>33</v>
      </c>
      <c r="P291" s="111">
        <v>0</v>
      </c>
      <c r="Q291" s="111">
        <f t="shared" si="61"/>
        <v>0</v>
      </c>
      <c r="R291" s="111">
        <v>0</v>
      </c>
      <c r="S291" s="111">
        <f t="shared" si="62"/>
        <v>0</v>
      </c>
      <c r="T291" s="111">
        <v>0</v>
      </c>
      <c r="U291" s="112">
        <f t="shared" si="63"/>
        <v>0</v>
      </c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S291" s="113" t="s">
        <v>124</v>
      </c>
      <c r="AU291" s="113" t="s">
        <v>119</v>
      </c>
      <c r="AV291" s="113" t="s">
        <v>116</v>
      </c>
      <c r="AZ291" s="15" t="s">
        <v>117</v>
      </c>
      <c r="BF291" s="114">
        <f t="shared" si="64"/>
        <v>8300</v>
      </c>
      <c r="BG291" s="114">
        <f t="shared" si="65"/>
        <v>0</v>
      </c>
      <c r="BH291" s="114">
        <f t="shared" si="66"/>
        <v>0</v>
      </c>
      <c r="BI291" s="114">
        <f t="shared" si="67"/>
        <v>0</v>
      </c>
      <c r="BJ291" s="114">
        <f t="shared" si="68"/>
        <v>0</v>
      </c>
      <c r="BK291" s="15" t="s">
        <v>76</v>
      </c>
      <c r="BL291" s="114">
        <f t="shared" si="69"/>
        <v>8300</v>
      </c>
      <c r="BM291" s="15" t="s">
        <v>125</v>
      </c>
      <c r="BN291" s="113" t="s">
        <v>771</v>
      </c>
    </row>
    <row r="292" spans="1:66" s="2" customFormat="1" ht="49.15" customHeight="1" x14ac:dyDescent="0.2">
      <c r="A292" s="26"/>
      <c r="B292" s="133"/>
      <c r="C292" s="192" t="s">
        <v>772</v>
      </c>
      <c r="D292" s="192" t="s">
        <v>119</v>
      </c>
      <c r="E292" s="193" t="s">
        <v>773</v>
      </c>
      <c r="F292" s="194" t="s">
        <v>774</v>
      </c>
      <c r="G292" s="195" t="s">
        <v>122</v>
      </c>
      <c r="H292" s="196">
        <v>3</v>
      </c>
      <c r="I292" s="197">
        <v>969</v>
      </c>
      <c r="J292" s="197">
        <f>I292*'Rekapitulace stavby'!$AI$20</f>
        <v>969</v>
      </c>
      <c r="K292" s="197">
        <f t="shared" si="60"/>
        <v>2907</v>
      </c>
      <c r="L292" s="107" t="s">
        <v>123</v>
      </c>
      <c r="M292" s="108"/>
      <c r="N292" s="109" t="s">
        <v>1</v>
      </c>
      <c r="O292" s="110" t="s">
        <v>33</v>
      </c>
      <c r="P292" s="111">
        <v>0</v>
      </c>
      <c r="Q292" s="111">
        <f t="shared" si="61"/>
        <v>0</v>
      </c>
      <c r="R292" s="111">
        <v>0</v>
      </c>
      <c r="S292" s="111">
        <f t="shared" si="62"/>
        <v>0</v>
      </c>
      <c r="T292" s="111">
        <v>0</v>
      </c>
      <c r="U292" s="112">
        <f t="shared" si="63"/>
        <v>0</v>
      </c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S292" s="113" t="s">
        <v>124</v>
      </c>
      <c r="AU292" s="113" t="s">
        <v>119</v>
      </c>
      <c r="AV292" s="113" t="s">
        <v>116</v>
      </c>
      <c r="AZ292" s="15" t="s">
        <v>117</v>
      </c>
      <c r="BF292" s="114">
        <f t="shared" si="64"/>
        <v>2907</v>
      </c>
      <c r="BG292" s="114">
        <f t="shared" si="65"/>
        <v>0</v>
      </c>
      <c r="BH292" s="114">
        <f t="shared" si="66"/>
        <v>0</v>
      </c>
      <c r="BI292" s="114">
        <f t="shared" si="67"/>
        <v>0</v>
      </c>
      <c r="BJ292" s="114">
        <f t="shared" si="68"/>
        <v>0</v>
      </c>
      <c r="BK292" s="15" t="s">
        <v>76</v>
      </c>
      <c r="BL292" s="114">
        <f t="shared" si="69"/>
        <v>2907</v>
      </c>
      <c r="BM292" s="15" t="s">
        <v>125</v>
      </c>
      <c r="BN292" s="113" t="s">
        <v>775</v>
      </c>
    </row>
    <row r="293" spans="1:66" s="2" customFormat="1" ht="55.5" customHeight="1" x14ac:dyDescent="0.2">
      <c r="A293" s="26"/>
      <c r="B293" s="133"/>
      <c r="C293" s="192" t="s">
        <v>776</v>
      </c>
      <c r="D293" s="192" t="s">
        <v>119</v>
      </c>
      <c r="E293" s="193" t="s">
        <v>777</v>
      </c>
      <c r="F293" s="194" t="s">
        <v>778</v>
      </c>
      <c r="G293" s="195" t="s">
        <v>122</v>
      </c>
      <c r="H293" s="196">
        <v>3</v>
      </c>
      <c r="I293" s="197">
        <v>969</v>
      </c>
      <c r="J293" s="197">
        <f>I293*'Rekapitulace stavby'!$AI$20</f>
        <v>969</v>
      </c>
      <c r="K293" s="197">
        <f t="shared" si="60"/>
        <v>2907</v>
      </c>
      <c r="L293" s="107" t="s">
        <v>123</v>
      </c>
      <c r="M293" s="108"/>
      <c r="N293" s="109" t="s">
        <v>1</v>
      </c>
      <c r="O293" s="110" t="s">
        <v>33</v>
      </c>
      <c r="P293" s="111">
        <v>0</v>
      </c>
      <c r="Q293" s="111">
        <f t="shared" si="61"/>
        <v>0</v>
      </c>
      <c r="R293" s="111">
        <v>0</v>
      </c>
      <c r="S293" s="111">
        <f t="shared" si="62"/>
        <v>0</v>
      </c>
      <c r="T293" s="111">
        <v>0</v>
      </c>
      <c r="U293" s="112">
        <f t="shared" si="63"/>
        <v>0</v>
      </c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S293" s="113" t="s">
        <v>124</v>
      </c>
      <c r="AU293" s="113" t="s">
        <v>119</v>
      </c>
      <c r="AV293" s="113" t="s">
        <v>116</v>
      </c>
      <c r="AZ293" s="15" t="s">
        <v>117</v>
      </c>
      <c r="BF293" s="114">
        <f t="shared" si="64"/>
        <v>2907</v>
      </c>
      <c r="BG293" s="114">
        <f t="shared" si="65"/>
        <v>0</v>
      </c>
      <c r="BH293" s="114">
        <f t="shared" si="66"/>
        <v>0</v>
      </c>
      <c r="BI293" s="114">
        <f t="shared" si="67"/>
        <v>0</v>
      </c>
      <c r="BJ293" s="114">
        <f t="shared" si="68"/>
        <v>0</v>
      </c>
      <c r="BK293" s="15" t="s">
        <v>76</v>
      </c>
      <c r="BL293" s="114">
        <f t="shared" si="69"/>
        <v>2907</v>
      </c>
      <c r="BM293" s="15" t="s">
        <v>125</v>
      </c>
      <c r="BN293" s="113" t="s">
        <v>779</v>
      </c>
    </row>
    <row r="294" spans="1:66" s="2" customFormat="1" ht="44.25" customHeight="1" x14ac:dyDescent="0.2">
      <c r="A294" s="26"/>
      <c r="B294" s="133"/>
      <c r="C294" s="192" t="s">
        <v>780</v>
      </c>
      <c r="D294" s="192" t="s">
        <v>119</v>
      </c>
      <c r="E294" s="193" t="s">
        <v>781</v>
      </c>
      <c r="F294" s="194" t="s">
        <v>782</v>
      </c>
      <c r="G294" s="195" t="s">
        <v>122</v>
      </c>
      <c r="H294" s="196">
        <v>20</v>
      </c>
      <c r="I294" s="197">
        <v>974</v>
      </c>
      <c r="J294" s="197">
        <f>I294*'Rekapitulace stavby'!$AI$20</f>
        <v>974</v>
      </c>
      <c r="K294" s="197">
        <f t="shared" si="60"/>
        <v>19480</v>
      </c>
      <c r="L294" s="107" t="s">
        <v>123</v>
      </c>
      <c r="M294" s="108"/>
      <c r="N294" s="109" t="s">
        <v>1</v>
      </c>
      <c r="O294" s="110" t="s">
        <v>33</v>
      </c>
      <c r="P294" s="111">
        <v>0</v>
      </c>
      <c r="Q294" s="111">
        <f t="shared" si="61"/>
        <v>0</v>
      </c>
      <c r="R294" s="111">
        <v>0</v>
      </c>
      <c r="S294" s="111">
        <f t="shared" si="62"/>
        <v>0</v>
      </c>
      <c r="T294" s="111">
        <v>0</v>
      </c>
      <c r="U294" s="112">
        <f t="shared" si="63"/>
        <v>0</v>
      </c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S294" s="113" t="s">
        <v>124</v>
      </c>
      <c r="AU294" s="113" t="s">
        <v>119</v>
      </c>
      <c r="AV294" s="113" t="s">
        <v>116</v>
      </c>
      <c r="AZ294" s="15" t="s">
        <v>117</v>
      </c>
      <c r="BF294" s="114">
        <f t="shared" si="64"/>
        <v>19480</v>
      </c>
      <c r="BG294" s="114">
        <f t="shared" si="65"/>
        <v>0</v>
      </c>
      <c r="BH294" s="114">
        <f t="shared" si="66"/>
        <v>0</v>
      </c>
      <c r="BI294" s="114">
        <f t="shared" si="67"/>
        <v>0</v>
      </c>
      <c r="BJ294" s="114">
        <f t="shared" si="68"/>
        <v>0</v>
      </c>
      <c r="BK294" s="15" t="s">
        <v>76</v>
      </c>
      <c r="BL294" s="114">
        <f t="shared" si="69"/>
        <v>19480</v>
      </c>
      <c r="BM294" s="15" t="s">
        <v>125</v>
      </c>
      <c r="BN294" s="113" t="s">
        <v>783</v>
      </c>
    </row>
    <row r="295" spans="1:66" s="2" customFormat="1" ht="44.25" customHeight="1" x14ac:dyDescent="0.2">
      <c r="A295" s="26"/>
      <c r="B295" s="133"/>
      <c r="C295" s="192" t="s">
        <v>784</v>
      </c>
      <c r="D295" s="192" t="s">
        <v>119</v>
      </c>
      <c r="E295" s="193" t="s">
        <v>785</v>
      </c>
      <c r="F295" s="194" t="s">
        <v>786</v>
      </c>
      <c r="G295" s="195" t="s">
        <v>122</v>
      </c>
      <c r="H295" s="196">
        <v>3</v>
      </c>
      <c r="I295" s="197">
        <v>1180</v>
      </c>
      <c r="J295" s="197">
        <f>I295*'Rekapitulace stavby'!$AI$20</f>
        <v>1180</v>
      </c>
      <c r="K295" s="197">
        <f t="shared" si="60"/>
        <v>3540</v>
      </c>
      <c r="L295" s="107" t="s">
        <v>123</v>
      </c>
      <c r="M295" s="108"/>
      <c r="N295" s="109" t="s">
        <v>1</v>
      </c>
      <c r="O295" s="110" t="s">
        <v>33</v>
      </c>
      <c r="P295" s="111">
        <v>0</v>
      </c>
      <c r="Q295" s="111">
        <f t="shared" si="61"/>
        <v>0</v>
      </c>
      <c r="R295" s="111">
        <v>0</v>
      </c>
      <c r="S295" s="111">
        <f t="shared" si="62"/>
        <v>0</v>
      </c>
      <c r="T295" s="111">
        <v>0</v>
      </c>
      <c r="U295" s="112">
        <f t="shared" si="63"/>
        <v>0</v>
      </c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S295" s="113" t="s">
        <v>124</v>
      </c>
      <c r="AU295" s="113" t="s">
        <v>119</v>
      </c>
      <c r="AV295" s="113" t="s">
        <v>116</v>
      </c>
      <c r="AZ295" s="15" t="s">
        <v>117</v>
      </c>
      <c r="BF295" s="114">
        <f t="shared" si="64"/>
        <v>3540</v>
      </c>
      <c r="BG295" s="114">
        <f t="shared" si="65"/>
        <v>0</v>
      </c>
      <c r="BH295" s="114">
        <f t="shared" si="66"/>
        <v>0</v>
      </c>
      <c r="BI295" s="114">
        <f t="shared" si="67"/>
        <v>0</v>
      </c>
      <c r="BJ295" s="114">
        <f t="shared" si="68"/>
        <v>0</v>
      </c>
      <c r="BK295" s="15" t="s">
        <v>76</v>
      </c>
      <c r="BL295" s="114">
        <f t="shared" si="69"/>
        <v>3540</v>
      </c>
      <c r="BM295" s="15" t="s">
        <v>125</v>
      </c>
      <c r="BN295" s="113" t="s">
        <v>787</v>
      </c>
    </row>
    <row r="296" spans="1:66" s="2" customFormat="1" ht="49.15" customHeight="1" x14ac:dyDescent="0.2">
      <c r="A296" s="26"/>
      <c r="B296" s="133"/>
      <c r="C296" s="192" t="s">
        <v>788</v>
      </c>
      <c r="D296" s="192" t="s">
        <v>119</v>
      </c>
      <c r="E296" s="193" t="s">
        <v>789</v>
      </c>
      <c r="F296" s="194" t="s">
        <v>790</v>
      </c>
      <c r="G296" s="195" t="s">
        <v>122</v>
      </c>
      <c r="H296" s="196">
        <v>20</v>
      </c>
      <c r="I296" s="197">
        <v>1010</v>
      </c>
      <c r="J296" s="197">
        <f>I296*'Rekapitulace stavby'!$AI$20</f>
        <v>1010</v>
      </c>
      <c r="K296" s="197">
        <f t="shared" si="60"/>
        <v>20200</v>
      </c>
      <c r="L296" s="107" t="s">
        <v>123</v>
      </c>
      <c r="M296" s="108"/>
      <c r="N296" s="109" t="s">
        <v>1</v>
      </c>
      <c r="O296" s="110" t="s">
        <v>33</v>
      </c>
      <c r="P296" s="111">
        <v>0</v>
      </c>
      <c r="Q296" s="111">
        <f t="shared" si="61"/>
        <v>0</v>
      </c>
      <c r="R296" s="111">
        <v>0</v>
      </c>
      <c r="S296" s="111">
        <f t="shared" si="62"/>
        <v>0</v>
      </c>
      <c r="T296" s="111">
        <v>0</v>
      </c>
      <c r="U296" s="112">
        <f t="shared" si="63"/>
        <v>0</v>
      </c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S296" s="113" t="s">
        <v>124</v>
      </c>
      <c r="AU296" s="113" t="s">
        <v>119</v>
      </c>
      <c r="AV296" s="113" t="s">
        <v>116</v>
      </c>
      <c r="AZ296" s="15" t="s">
        <v>117</v>
      </c>
      <c r="BF296" s="114">
        <f t="shared" si="64"/>
        <v>20200</v>
      </c>
      <c r="BG296" s="114">
        <f t="shared" si="65"/>
        <v>0</v>
      </c>
      <c r="BH296" s="114">
        <f t="shared" si="66"/>
        <v>0</v>
      </c>
      <c r="BI296" s="114">
        <f t="shared" si="67"/>
        <v>0</v>
      </c>
      <c r="BJ296" s="114">
        <f t="shared" si="68"/>
        <v>0</v>
      </c>
      <c r="BK296" s="15" t="s">
        <v>76</v>
      </c>
      <c r="BL296" s="114">
        <f t="shared" si="69"/>
        <v>20200</v>
      </c>
      <c r="BM296" s="15" t="s">
        <v>125</v>
      </c>
      <c r="BN296" s="113" t="s">
        <v>791</v>
      </c>
    </row>
    <row r="297" spans="1:66" s="2" customFormat="1" ht="44.25" customHeight="1" x14ac:dyDescent="0.2">
      <c r="A297" s="26"/>
      <c r="B297" s="133"/>
      <c r="C297" s="192" t="s">
        <v>792</v>
      </c>
      <c r="D297" s="192" t="s">
        <v>119</v>
      </c>
      <c r="E297" s="193" t="s">
        <v>793</v>
      </c>
      <c r="F297" s="194" t="s">
        <v>794</v>
      </c>
      <c r="G297" s="195" t="s">
        <v>122</v>
      </c>
      <c r="H297" s="196">
        <v>20</v>
      </c>
      <c r="I297" s="197">
        <v>2540</v>
      </c>
      <c r="J297" s="197">
        <f>I297*'Rekapitulace stavby'!$AI$20</f>
        <v>2540</v>
      </c>
      <c r="K297" s="197">
        <f t="shared" si="60"/>
        <v>50800</v>
      </c>
      <c r="L297" s="107" t="s">
        <v>123</v>
      </c>
      <c r="M297" s="108"/>
      <c r="N297" s="109" t="s">
        <v>1</v>
      </c>
      <c r="O297" s="110" t="s">
        <v>33</v>
      </c>
      <c r="P297" s="111">
        <v>0</v>
      </c>
      <c r="Q297" s="111">
        <f t="shared" si="61"/>
        <v>0</v>
      </c>
      <c r="R297" s="111">
        <v>0</v>
      </c>
      <c r="S297" s="111">
        <f t="shared" si="62"/>
        <v>0</v>
      </c>
      <c r="T297" s="111">
        <v>0</v>
      </c>
      <c r="U297" s="112">
        <f t="shared" si="63"/>
        <v>0</v>
      </c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S297" s="113" t="s">
        <v>124</v>
      </c>
      <c r="AU297" s="113" t="s">
        <v>119</v>
      </c>
      <c r="AV297" s="113" t="s">
        <v>116</v>
      </c>
      <c r="AZ297" s="15" t="s">
        <v>117</v>
      </c>
      <c r="BF297" s="114">
        <f t="shared" si="64"/>
        <v>50800</v>
      </c>
      <c r="BG297" s="114">
        <f t="shared" si="65"/>
        <v>0</v>
      </c>
      <c r="BH297" s="114">
        <f t="shared" si="66"/>
        <v>0</v>
      </c>
      <c r="BI297" s="114">
        <f t="shared" si="67"/>
        <v>0</v>
      </c>
      <c r="BJ297" s="114">
        <f t="shared" si="68"/>
        <v>0</v>
      </c>
      <c r="BK297" s="15" t="s">
        <v>76</v>
      </c>
      <c r="BL297" s="114">
        <f t="shared" si="69"/>
        <v>50800</v>
      </c>
      <c r="BM297" s="15" t="s">
        <v>125</v>
      </c>
      <c r="BN297" s="113" t="s">
        <v>795</v>
      </c>
    </row>
    <row r="298" spans="1:66" s="2" customFormat="1" ht="44.25" customHeight="1" x14ac:dyDescent="0.2">
      <c r="A298" s="26"/>
      <c r="B298" s="133"/>
      <c r="C298" s="192" t="s">
        <v>796</v>
      </c>
      <c r="D298" s="192" t="s">
        <v>119</v>
      </c>
      <c r="E298" s="193" t="s">
        <v>797</v>
      </c>
      <c r="F298" s="194" t="s">
        <v>798</v>
      </c>
      <c r="G298" s="195" t="s">
        <v>122</v>
      </c>
      <c r="H298" s="196">
        <v>3</v>
      </c>
      <c r="I298" s="197">
        <v>3020</v>
      </c>
      <c r="J298" s="197">
        <f>I298*'Rekapitulace stavby'!$AI$20</f>
        <v>3020</v>
      </c>
      <c r="K298" s="197">
        <f t="shared" si="60"/>
        <v>9060</v>
      </c>
      <c r="L298" s="107" t="s">
        <v>123</v>
      </c>
      <c r="M298" s="108"/>
      <c r="N298" s="109" t="s">
        <v>1</v>
      </c>
      <c r="O298" s="110" t="s">
        <v>33</v>
      </c>
      <c r="P298" s="111">
        <v>0</v>
      </c>
      <c r="Q298" s="111">
        <f t="shared" si="61"/>
        <v>0</v>
      </c>
      <c r="R298" s="111">
        <v>0</v>
      </c>
      <c r="S298" s="111">
        <f t="shared" si="62"/>
        <v>0</v>
      </c>
      <c r="T298" s="111">
        <v>0</v>
      </c>
      <c r="U298" s="112">
        <f t="shared" si="63"/>
        <v>0</v>
      </c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S298" s="113" t="s">
        <v>124</v>
      </c>
      <c r="AU298" s="113" t="s">
        <v>119</v>
      </c>
      <c r="AV298" s="113" t="s">
        <v>116</v>
      </c>
      <c r="AZ298" s="15" t="s">
        <v>117</v>
      </c>
      <c r="BF298" s="114">
        <f t="shared" si="64"/>
        <v>9060</v>
      </c>
      <c r="BG298" s="114">
        <f t="shared" si="65"/>
        <v>0</v>
      </c>
      <c r="BH298" s="114">
        <f t="shared" si="66"/>
        <v>0</v>
      </c>
      <c r="BI298" s="114">
        <f t="shared" si="67"/>
        <v>0</v>
      </c>
      <c r="BJ298" s="114">
        <f t="shared" si="68"/>
        <v>0</v>
      </c>
      <c r="BK298" s="15" t="s">
        <v>76</v>
      </c>
      <c r="BL298" s="114">
        <f t="shared" si="69"/>
        <v>9060</v>
      </c>
      <c r="BM298" s="15" t="s">
        <v>125</v>
      </c>
      <c r="BN298" s="113" t="s">
        <v>799</v>
      </c>
    </row>
    <row r="299" spans="1:66" s="2" customFormat="1" ht="62.65" customHeight="1" x14ac:dyDescent="0.2">
      <c r="A299" s="26"/>
      <c r="B299" s="133"/>
      <c r="C299" s="192" t="s">
        <v>800</v>
      </c>
      <c r="D299" s="192" t="s">
        <v>119</v>
      </c>
      <c r="E299" s="193" t="s">
        <v>801</v>
      </c>
      <c r="F299" s="194" t="s">
        <v>802</v>
      </c>
      <c r="G299" s="195" t="s">
        <v>122</v>
      </c>
      <c r="H299" s="196">
        <v>20</v>
      </c>
      <c r="I299" s="197">
        <v>3200</v>
      </c>
      <c r="J299" s="197">
        <f>I299*'Rekapitulace stavby'!$AI$20</f>
        <v>3200</v>
      </c>
      <c r="K299" s="197">
        <f t="shared" si="60"/>
        <v>64000</v>
      </c>
      <c r="L299" s="107" t="s">
        <v>123</v>
      </c>
      <c r="M299" s="108"/>
      <c r="N299" s="109" t="s">
        <v>1</v>
      </c>
      <c r="O299" s="110" t="s">
        <v>33</v>
      </c>
      <c r="P299" s="111">
        <v>0</v>
      </c>
      <c r="Q299" s="111">
        <f t="shared" si="61"/>
        <v>0</v>
      </c>
      <c r="R299" s="111">
        <v>0</v>
      </c>
      <c r="S299" s="111">
        <f t="shared" si="62"/>
        <v>0</v>
      </c>
      <c r="T299" s="111">
        <v>0</v>
      </c>
      <c r="U299" s="112">
        <f t="shared" si="63"/>
        <v>0</v>
      </c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S299" s="113" t="s">
        <v>124</v>
      </c>
      <c r="AU299" s="113" t="s">
        <v>119</v>
      </c>
      <c r="AV299" s="113" t="s">
        <v>116</v>
      </c>
      <c r="AZ299" s="15" t="s">
        <v>117</v>
      </c>
      <c r="BF299" s="114">
        <f t="shared" si="64"/>
        <v>64000</v>
      </c>
      <c r="BG299" s="114">
        <f t="shared" si="65"/>
        <v>0</v>
      </c>
      <c r="BH299" s="114">
        <f t="shared" si="66"/>
        <v>0</v>
      </c>
      <c r="BI299" s="114">
        <f t="shared" si="67"/>
        <v>0</v>
      </c>
      <c r="BJ299" s="114">
        <f t="shared" si="68"/>
        <v>0</v>
      </c>
      <c r="BK299" s="15" t="s">
        <v>76</v>
      </c>
      <c r="BL299" s="114">
        <f t="shared" si="69"/>
        <v>64000</v>
      </c>
      <c r="BM299" s="15" t="s">
        <v>125</v>
      </c>
      <c r="BN299" s="113" t="s">
        <v>803</v>
      </c>
    </row>
    <row r="300" spans="1:66" s="2" customFormat="1" ht="44.25" customHeight="1" x14ac:dyDescent="0.2">
      <c r="A300" s="26"/>
      <c r="B300" s="133"/>
      <c r="C300" s="192" t="s">
        <v>804</v>
      </c>
      <c r="D300" s="192" t="s">
        <v>119</v>
      </c>
      <c r="E300" s="193" t="s">
        <v>805</v>
      </c>
      <c r="F300" s="194" t="s">
        <v>806</v>
      </c>
      <c r="G300" s="195" t="s">
        <v>122</v>
      </c>
      <c r="H300" s="196">
        <v>20</v>
      </c>
      <c r="I300" s="197">
        <v>1490</v>
      </c>
      <c r="J300" s="197">
        <f>I300*'Rekapitulace stavby'!$AI$20</f>
        <v>1490</v>
      </c>
      <c r="K300" s="197">
        <f t="shared" si="60"/>
        <v>29800</v>
      </c>
      <c r="L300" s="107" t="s">
        <v>123</v>
      </c>
      <c r="M300" s="108"/>
      <c r="N300" s="109" t="s">
        <v>1</v>
      </c>
      <c r="O300" s="110" t="s">
        <v>33</v>
      </c>
      <c r="P300" s="111">
        <v>0</v>
      </c>
      <c r="Q300" s="111">
        <f t="shared" si="61"/>
        <v>0</v>
      </c>
      <c r="R300" s="111">
        <v>0</v>
      </c>
      <c r="S300" s="111">
        <f t="shared" si="62"/>
        <v>0</v>
      </c>
      <c r="T300" s="111">
        <v>0</v>
      </c>
      <c r="U300" s="112">
        <f t="shared" si="63"/>
        <v>0</v>
      </c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S300" s="113" t="s">
        <v>124</v>
      </c>
      <c r="AU300" s="113" t="s">
        <v>119</v>
      </c>
      <c r="AV300" s="113" t="s">
        <v>116</v>
      </c>
      <c r="AZ300" s="15" t="s">
        <v>117</v>
      </c>
      <c r="BF300" s="114">
        <f t="shared" si="64"/>
        <v>29800</v>
      </c>
      <c r="BG300" s="114">
        <f t="shared" si="65"/>
        <v>0</v>
      </c>
      <c r="BH300" s="114">
        <f t="shared" si="66"/>
        <v>0</v>
      </c>
      <c r="BI300" s="114">
        <f t="shared" si="67"/>
        <v>0</v>
      </c>
      <c r="BJ300" s="114">
        <f t="shared" si="68"/>
        <v>0</v>
      </c>
      <c r="BK300" s="15" t="s">
        <v>76</v>
      </c>
      <c r="BL300" s="114">
        <f t="shared" si="69"/>
        <v>29800</v>
      </c>
      <c r="BM300" s="15" t="s">
        <v>125</v>
      </c>
      <c r="BN300" s="113" t="s">
        <v>807</v>
      </c>
    </row>
    <row r="301" spans="1:66" s="2" customFormat="1" ht="62.65" customHeight="1" x14ac:dyDescent="0.2">
      <c r="A301" s="26"/>
      <c r="B301" s="133"/>
      <c r="C301" s="192" t="s">
        <v>808</v>
      </c>
      <c r="D301" s="192" t="s">
        <v>119</v>
      </c>
      <c r="E301" s="193" t="s">
        <v>809</v>
      </c>
      <c r="F301" s="194" t="s">
        <v>810</v>
      </c>
      <c r="G301" s="195" t="s">
        <v>122</v>
      </c>
      <c r="H301" s="196">
        <v>20</v>
      </c>
      <c r="I301" s="197">
        <v>562</v>
      </c>
      <c r="J301" s="197">
        <f>I301*'Rekapitulace stavby'!$AI$20</f>
        <v>562</v>
      </c>
      <c r="K301" s="197">
        <f t="shared" si="60"/>
        <v>11240</v>
      </c>
      <c r="L301" s="107" t="s">
        <v>123</v>
      </c>
      <c r="M301" s="108"/>
      <c r="N301" s="109" t="s">
        <v>1</v>
      </c>
      <c r="O301" s="110" t="s">
        <v>33</v>
      </c>
      <c r="P301" s="111">
        <v>0</v>
      </c>
      <c r="Q301" s="111">
        <f t="shared" si="61"/>
        <v>0</v>
      </c>
      <c r="R301" s="111">
        <v>0</v>
      </c>
      <c r="S301" s="111">
        <f t="shared" si="62"/>
        <v>0</v>
      </c>
      <c r="T301" s="111">
        <v>0</v>
      </c>
      <c r="U301" s="112">
        <f t="shared" si="63"/>
        <v>0</v>
      </c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S301" s="113" t="s">
        <v>124</v>
      </c>
      <c r="AU301" s="113" t="s">
        <v>119</v>
      </c>
      <c r="AV301" s="113" t="s">
        <v>116</v>
      </c>
      <c r="AZ301" s="15" t="s">
        <v>117</v>
      </c>
      <c r="BF301" s="114">
        <f t="shared" si="64"/>
        <v>11240</v>
      </c>
      <c r="BG301" s="114">
        <f t="shared" si="65"/>
        <v>0</v>
      </c>
      <c r="BH301" s="114">
        <f t="shared" si="66"/>
        <v>0</v>
      </c>
      <c r="BI301" s="114">
        <f t="shared" si="67"/>
        <v>0</v>
      </c>
      <c r="BJ301" s="114">
        <f t="shared" si="68"/>
        <v>0</v>
      </c>
      <c r="BK301" s="15" t="s">
        <v>76</v>
      </c>
      <c r="BL301" s="114">
        <f t="shared" si="69"/>
        <v>11240</v>
      </c>
      <c r="BM301" s="15" t="s">
        <v>125</v>
      </c>
      <c r="BN301" s="113" t="s">
        <v>811</v>
      </c>
    </row>
    <row r="302" spans="1:66" s="2" customFormat="1" ht="37.9" customHeight="1" x14ac:dyDescent="0.2">
      <c r="A302" s="26"/>
      <c r="B302" s="133"/>
      <c r="C302" s="192" t="s">
        <v>812</v>
      </c>
      <c r="D302" s="192" t="s">
        <v>119</v>
      </c>
      <c r="E302" s="193" t="s">
        <v>813</v>
      </c>
      <c r="F302" s="194" t="s">
        <v>814</v>
      </c>
      <c r="G302" s="195" t="s">
        <v>122</v>
      </c>
      <c r="H302" s="196">
        <v>5</v>
      </c>
      <c r="I302" s="197">
        <v>707</v>
      </c>
      <c r="J302" s="197">
        <f>I302*'Rekapitulace stavby'!$AI$20</f>
        <v>707</v>
      </c>
      <c r="K302" s="197">
        <f t="shared" si="60"/>
        <v>3535</v>
      </c>
      <c r="L302" s="107" t="s">
        <v>123</v>
      </c>
      <c r="M302" s="108"/>
      <c r="N302" s="109" t="s">
        <v>1</v>
      </c>
      <c r="O302" s="110" t="s">
        <v>33</v>
      </c>
      <c r="P302" s="111">
        <v>0</v>
      </c>
      <c r="Q302" s="111">
        <f t="shared" si="61"/>
        <v>0</v>
      </c>
      <c r="R302" s="111">
        <v>0</v>
      </c>
      <c r="S302" s="111">
        <f t="shared" si="62"/>
        <v>0</v>
      </c>
      <c r="T302" s="111">
        <v>0</v>
      </c>
      <c r="U302" s="112">
        <f t="shared" si="63"/>
        <v>0</v>
      </c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S302" s="113" t="s">
        <v>336</v>
      </c>
      <c r="AU302" s="113" t="s">
        <v>119</v>
      </c>
      <c r="AV302" s="113" t="s">
        <v>116</v>
      </c>
      <c r="AZ302" s="15" t="s">
        <v>117</v>
      </c>
      <c r="BF302" s="114">
        <f t="shared" si="64"/>
        <v>3535</v>
      </c>
      <c r="BG302" s="114">
        <f t="shared" si="65"/>
        <v>0</v>
      </c>
      <c r="BH302" s="114">
        <f t="shared" si="66"/>
        <v>0</v>
      </c>
      <c r="BI302" s="114">
        <f t="shared" si="67"/>
        <v>0</v>
      </c>
      <c r="BJ302" s="114">
        <f t="shared" si="68"/>
        <v>0</v>
      </c>
      <c r="BK302" s="15" t="s">
        <v>76</v>
      </c>
      <c r="BL302" s="114">
        <f t="shared" si="69"/>
        <v>3535</v>
      </c>
      <c r="BM302" s="15" t="s">
        <v>336</v>
      </c>
      <c r="BN302" s="113" t="s">
        <v>815</v>
      </c>
    </row>
    <row r="303" spans="1:66" s="2" customFormat="1" ht="37.9" customHeight="1" x14ac:dyDescent="0.2">
      <c r="A303" s="26"/>
      <c r="B303" s="133"/>
      <c r="C303" s="192" t="s">
        <v>816</v>
      </c>
      <c r="D303" s="192" t="s">
        <v>119</v>
      </c>
      <c r="E303" s="193" t="s">
        <v>817</v>
      </c>
      <c r="F303" s="194" t="s">
        <v>818</v>
      </c>
      <c r="G303" s="195" t="s">
        <v>122</v>
      </c>
      <c r="H303" s="196">
        <v>5</v>
      </c>
      <c r="I303" s="197">
        <v>1280</v>
      </c>
      <c r="J303" s="197">
        <f>I303*'Rekapitulace stavby'!$AI$20</f>
        <v>1280</v>
      </c>
      <c r="K303" s="197">
        <f t="shared" si="60"/>
        <v>6400</v>
      </c>
      <c r="L303" s="107" t="s">
        <v>123</v>
      </c>
      <c r="M303" s="108"/>
      <c r="N303" s="109" t="s">
        <v>1</v>
      </c>
      <c r="O303" s="110" t="s">
        <v>33</v>
      </c>
      <c r="P303" s="111">
        <v>0</v>
      </c>
      <c r="Q303" s="111">
        <f t="shared" si="61"/>
        <v>0</v>
      </c>
      <c r="R303" s="111">
        <v>0</v>
      </c>
      <c r="S303" s="111">
        <f t="shared" si="62"/>
        <v>0</v>
      </c>
      <c r="T303" s="111">
        <v>0</v>
      </c>
      <c r="U303" s="112">
        <f t="shared" si="63"/>
        <v>0</v>
      </c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S303" s="113" t="s">
        <v>336</v>
      </c>
      <c r="AU303" s="113" t="s">
        <v>119</v>
      </c>
      <c r="AV303" s="113" t="s">
        <v>116</v>
      </c>
      <c r="AZ303" s="15" t="s">
        <v>117</v>
      </c>
      <c r="BF303" s="114">
        <f t="shared" si="64"/>
        <v>6400</v>
      </c>
      <c r="BG303" s="114">
        <f t="shared" si="65"/>
        <v>0</v>
      </c>
      <c r="BH303" s="114">
        <f t="shared" si="66"/>
        <v>0</v>
      </c>
      <c r="BI303" s="114">
        <f t="shared" si="67"/>
        <v>0</v>
      </c>
      <c r="BJ303" s="114">
        <f t="shared" si="68"/>
        <v>0</v>
      </c>
      <c r="BK303" s="15" t="s">
        <v>76</v>
      </c>
      <c r="BL303" s="114">
        <f t="shared" si="69"/>
        <v>6400</v>
      </c>
      <c r="BM303" s="15" t="s">
        <v>336</v>
      </c>
      <c r="BN303" s="113" t="s">
        <v>819</v>
      </c>
    </row>
    <row r="304" spans="1:66" s="2" customFormat="1" ht="37.9" customHeight="1" x14ac:dyDescent="0.2">
      <c r="A304" s="26"/>
      <c r="B304" s="133"/>
      <c r="C304" s="192" t="s">
        <v>820</v>
      </c>
      <c r="D304" s="192" t="s">
        <v>119</v>
      </c>
      <c r="E304" s="193" t="s">
        <v>821</v>
      </c>
      <c r="F304" s="194" t="s">
        <v>822</v>
      </c>
      <c r="G304" s="195" t="s">
        <v>122</v>
      </c>
      <c r="H304" s="196">
        <v>5</v>
      </c>
      <c r="I304" s="197">
        <v>1280</v>
      </c>
      <c r="J304" s="197">
        <f>I304*'Rekapitulace stavby'!$AI$20</f>
        <v>1280</v>
      </c>
      <c r="K304" s="197">
        <f t="shared" si="60"/>
        <v>6400</v>
      </c>
      <c r="L304" s="107" t="s">
        <v>123</v>
      </c>
      <c r="M304" s="108"/>
      <c r="N304" s="109" t="s">
        <v>1</v>
      </c>
      <c r="O304" s="110" t="s">
        <v>33</v>
      </c>
      <c r="P304" s="111">
        <v>0</v>
      </c>
      <c r="Q304" s="111">
        <f t="shared" si="61"/>
        <v>0</v>
      </c>
      <c r="R304" s="111">
        <v>0</v>
      </c>
      <c r="S304" s="111">
        <f t="shared" si="62"/>
        <v>0</v>
      </c>
      <c r="T304" s="111">
        <v>0</v>
      </c>
      <c r="U304" s="112">
        <f t="shared" si="63"/>
        <v>0</v>
      </c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S304" s="113" t="s">
        <v>336</v>
      </c>
      <c r="AU304" s="113" t="s">
        <v>119</v>
      </c>
      <c r="AV304" s="113" t="s">
        <v>116</v>
      </c>
      <c r="AZ304" s="15" t="s">
        <v>117</v>
      </c>
      <c r="BF304" s="114">
        <f t="shared" si="64"/>
        <v>6400</v>
      </c>
      <c r="BG304" s="114">
        <f t="shared" si="65"/>
        <v>0</v>
      </c>
      <c r="BH304" s="114">
        <f t="shared" si="66"/>
        <v>0</v>
      </c>
      <c r="BI304" s="114">
        <f t="shared" si="67"/>
        <v>0</v>
      </c>
      <c r="BJ304" s="114">
        <f t="shared" si="68"/>
        <v>0</v>
      </c>
      <c r="BK304" s="15" t="s">
        <v>76</v>
      </c>
      <c r="BL304" s="114">
        <f t="shared" si="69"/>
        <v>6400</v>
      </c>
      <c r="BM304" s="15" t="s">
        <v>336</v>
      </c>
      <c r="BN304" s="113" t="s">
        <v>823</v>
      </c>
    </row>
    <row r="305" spans="1:66" s="2" customFormat="1" ht="37.9" customHeight="1" x14ac:dyDescent="0.2">
      <c r="A305" s="26"/>
      <c r="B305" s="133"/>
      <c r="C305" s="192" t="s">
        <v>824</v>
      </c>
      <c r="D305" s="192" t="s">
        <v>119</v>
      </c>
      <c r="E305" s="193" t="s">
        <v>825</v>
      </c>
      <c r="F305" s="194" t="s">
        <v>826</v>
      </c>
      <c r="G305" s="195" t="s">
        <v>122</v>
      </c>
      <c r="H305" s="196">
        <v>5</v>
      </c>
      <c r="I305" s="197">
        <v>504</v>
      </c>
      <c r="J305" s="197">
        <f>I305*'Rekapitulace stavby'!$AI$20</f>
        <v>504</v>
      </c>
      <c r="K305" s="197">
        <f t="shared" si="60"/>
        <v>2520</v>
      </c>
      <c r="L305" s="107" t="s">
        <v>123</v>
      </c>
      <c r="M305" s="108"/>
      <c r="N305" s="109" t="s">
        <v>1</v>
      </c>
      <c r="O305" s="110" t="s">
        <v>33</v>
      </c>
      <c r="P305" s="111">
        <v>0</v>
      </c>
      <c r="Q305" s="111">
        <f t="shared" si="61"/>
        <v>0</v>
      </c>
      <c r="R305" s="111">
        <v>0</v>
      </c>
      <c r="S305" s="111">
        <f t="shared" si="62"/>
        <v>0</v>
      </c>
      <c r="T305" s="111">
        <v>0</v>
      </c>
      <c r="U305" s="112">
        <f t="shared" si="63"/>
        <v>0</v>
      </c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S305" s="113" t="s">
        <v>336</v>
      </c>
      <c r="AU305" s="113" t="s">
        <v>119</v>
      </c>
      <c r="AV305" s="113" t="s">
        <v>116</v>
      </c>
      <c r="AZ305" s="15" t="s">
        <v>117</v>
      </c>
      <c r="BF305" s="114">
        <f t="shared" si="64"/>
        <v>2520</v>
      </c>
      <c r="BG305" s="114">
        <f t="shared" si="65"/>
        <v>0</v>
      </c>
      <c r="BH305" s="114">
        <f t="shared" si="66"/>
        <v>0</v>
      </c>
      <c r="BI305" s="114">
        <f t="shared" si="67"/>
        <v>0</v>
      </c>
      <c r="BJ305" s="114">
        <f t="shared" si="68"/>
        <v>0</v>
      </c>
      <c r="BK305" s="15" t="s">
        <v>76</v>
      </c>
      <c r="BL305" s="114">
        <f t="shared" si="69"/>
        <v>2520</v>
      </c>
      <c r="BM305" s="15" t="s">
        <v>336</v>
      </c>
      <c r="BN305" s="113" t="s">
        <v>827</v>
      </c>
    </row>
    <row r="306" spans="1:66" s="2" customFormat="1" ht="37.9" customHeight="1" x14ac:dyDescent="0.2">
      <c r="A306" s="26"/>
      <c r="B306" s="133"/>
      <c r="C306" s="192" t="s">
        <v>828</v>
      </c>
      <c r="D306" s="192" t="s">
        <v>119</v>
      </c>
      <c r="E306" s="193" t="s">
        <v>829</v>
      </c>
      <c r="F306" s="194" t="s">
        <v>830</v>
      </c>
      <c r="G306" s="195" t="s">
        <v>122</v>
      </c>
      <c r="H306" s="196">
        <v>5</v>
      </c>
      <c r="I306" s="197">
        <v>698</v>
      </c>
      <c r="J306" s="197">
        <f>I306*'Rekapitulace stavby'!$AI$20</f>
        <v>698</v>
      </c>
      <c r="K306" s="197">
        <f t="shared" si="60"/>
        <v>3490</v>
      </c>
      <c r="L306" s="107" t="s">
        <v>123</v>
      </c>
      <c r="M306" s="108"/>
      <c r="N306" s="109" t="s">
        <v>1</v>
      </c>
      <c r="O306" s="110" t="s">
        <v>33</v>
      </c>
      <c r="P306" s="111">
        <v>0</v>
      </c>
      <c r="Q306" s="111">
        <f t="shared" si="61"/>
        <v>0</v>
      </c>
      <c r="R306" s="111">
        <v>0</v>
      </c>
      <c r="S306" s="111">
        <f t="shared" si="62"/>
        <v>0</v>
      </c>
      <c r="T306" s="111">
        <v>0</v>
      </c>
      <c r="U306" s="112">
        <f t="shared" si="63"/>
        <v>0</v>
      </c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S306" s="113" t="s">
        <v>336</v>
      </c>
      <c r="AU306" s="113" t="s">
        <v>119</v>
      </c>
      <c r="AV306" s="113" t="s">
        <v>116</v>
      </c>
      <c r="AZ306" s="15" t="s">
        <v>117</v>
      </c>
      <c r="BF306" s="114">
        <f t="shared" si="64"/>
        <v>3490</v>
      </c>
      <c r="BG306" s="114">
        <f t="shared" si="65"/>
        <v>0</v>
      </c>
      <c r="BH306" s="114">
        <f t="shared" si="66"/>
        <v>0</v>
      </c>
      <c r="BI306" s="114">
        <f t="shared" si="67"/>
        <v>0</v>
      </c>
      <c r="BJ306" s="114">
        <f t="shared" si="68"/>
        <v>0</v>
      </c>
      <c r="BK306" s="15" t="s">
        <v>76</v>
      </c>
      <c r="BL306" s="114">
        <f t="shared" si="69"/>
        <v>3490</v>
      </c>
      <c r="BM306" s="15" t="s">
        <v>336</v>
      </c>
      <c r="BN306" s="113" t="s">
        <v>831</v>
      </c>
    </row>
    <row r="307" spans="1:66" s="2" customFormat="1" ht="37.9" customHeight="1" x14ac:dyDescent="0.2">
      <c r="A307" s="26"/>
      <c r="B307" s="133"/>
      <c r="C307" s="192" t="s">
        <v>832</v>
      </c>
      <c r="D307" s="192" t="s">
        <v>119</v>
      </c>
      <c r="E307" s="193" t="s">
        <v>833</v>
      </c>
      <c r="F307" s="194" t="s">
        <v>834</v>
      </c>
      <c r="G307" s="195" t="s">
        <v>122</v>
      </c>
      <c r="H307" s="196">
        <v>5</v>
      </c>
      <c r="I307" s="197">
        <v>698</v>
      </c>
      <c r="J307" s="197">
        <f>I307*'Rekapitulace stavby'!$AI$20</f>
        <v>698</v>
      </c>
      <c r="K307" s="197">
        <f t="shared" si="60"/>
        <v>3490</v>
      </c>
      <c r="L307" s="107" t="s">
        <v>123</v>
      </c>
      <c r="M307" s="108"/>
      <c r="N307" s="109" t="s">
        <v>1</v>
      </c>
      <c r="O307" s="110" t="s">
        <v>33</v>
      </c>
      <c r="P307" s="111">
        <v>0</v>
      </c>
      <c r="Q307" s="111">
        <f t="shared" si="61"/>
        <v>0</v>
      </c>
      <c r="R307" s="111">
        <v>0</v>
      </c>
      <c r="S307" s="111">
        <f t="shared" si="62"/>
        <v>0</v>
      </c>
      <c r="T307" s="111">
        <v>0</v>
      </c>
      <c r="U307" s="112">
        <f t="shared" si="63"/>
        <v>0</v>
      </c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S307" s="113" t="s">
        <v>336</v>
      </c>
      <c r="AU307" s="113" t="s">
        <v>119</v>
      </c>
      <c r="AV307" s="113" t="s">
        <v>116</v>
      </c>
      <c r="AZ307" s="15" t="s">
        <v>117</v>
      </c>
      <c r="BF307" s="114">
        <f t="shared" si="64"/>
        <v>3490</v>
      </c>
      <c r="BG307" s="114">
        <f t="shared" si="65"/>
        <v>0</v>
      </c>
      <c r="BH307" s="114">
        <f t="shared" si="66"/>
        <v>0</v>
      </c>
      <c r="BI307" s="114">
        <f t="shared" si="67"/>
        <v>0</v>
      </c>
      <c r="BJ307" s="114">
        <f t="shared" si="68"/>
        <v>0</v>
      </c>
      <c r="BK307" s="15" t="s">
        <v>76</v>
      </c>
      <c r="BL307" s="114">
        <f t="shared" si="69"/>
        <v>3490</v>
      </c>
      <c r="BM307" s="15" t="s">
        <v>336</v>
      </c>
      <c r="BN307" s="113" t="s">
        <v>835</v>
      </c>
    </row>
    <row r="308" spans="1:66" s="2" customFormat="1" ht="37.9" customHeight="1" x14ac:dyDescent="0.2">
      <c r="A308" s="26"/>
      <c r="B308" s="133"/>
      <c r="C308" s="192" t="s">
        <v>836</v>
      </c>
      <c r="D308" s="192" t="s">
        <v>119</v>
      </c>
      <c r="E308" s="193" t="s">
        <v>837</v>
      </c>
      <c r="F308" s="194" t="s">
        <v>838</v>
      </c>
      <c r="G308" s="195" t="s">
        <v>122</v>
      </c>
      <c r="H308" s="196">
        <v>5</v>
      </c>
      <c r="I308" s="197">
        <v>1230</v>
      </c>
      <c r="J308" s="197">
        <f>I308*'Rekapitulace stavby'!$AI$20</f>
        <v>1230</v>
      </c>
      <c r="K308" s="197">
        <f t="shared" si="60"/>
        <v>6150</v>
      </c>
      <c r="L308" s="107" t="s">
        <v>123</v>
      </c>
      <c r="M308" s="108"/>
      <c r="N308" s="109" t="s">
        <v>1</v>
      </c>
      <c r="O308" s="110" t="s">
        <v>33</v>
      </c>
      <c r="P308" s="111">
        <v>0</v>
      </c>
      <c r="Q308" s="111">
        <f t="shared" si="61"/>
        <v>0</v>
      </c>
      <c r="R308" s="111">
        <v>0</v>
      </c>
      <c r="S308" s="111">
        <f t="shared" si="62"/>
        <v>0</v>
      </c>
      <c r="T308" s="111">
        <v>0</v>
      </c>
      <c r="U308" s="112">
        <f t="shared" si="63"/>
        <v>0</v>
      </c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S308" s="113" t="s">
        <v>336</v>
      </c>
      <c r="AU308" s="113" t="s">
        <v>119</v>
      </c>
      <c r="AV308" s="113" t="s">
        <v>116</v>
      </c>
      <c r="AZ308" s="15" t="s">
        <v>117</v>
      </c>
      <c r="BF308" s="114">
        <f t="shared" si="64"/>
        <v>6150</v>
      </c>
      <c r="BG308" s="114">
        <f t="shared" si="65"/>
        <v>0</v>
      </c>
      <c r="BH308" s="114">
        <f t="shared" si="66"/>
        <v>0</v>
      </c>
      <c r="BI308" s="114">
        <f t="shared" si="67"/>
        <v>0</v>
      </c>
      <c r="BJ308" s="114">
        <f t="shared" si="68"/>
        <v>0</v>
      </c>
      <c r="BK308" s="15" t="s">
        <v>76</v>
      </c>
      <c r="BL308" s="114">
        <f t="shared" si="69"/>
        <v>6150</v>
      </c>
      <c r="BM308" s="15" t="s">
        <v>336</v>
      </c>
      <c r="BN308" s="113" t="s">
        <v>839</v>
      </c>
    </row>
    <row r="309" spans="1:66" s="2" customFormat="1" ht="37.9" customHeight="1" x14ac:dyDescent="0.2">
      <c r="A309" s="26"/>
      <c r="B309" s="133"/>
      <c r="C309" s="192" t="s">
        <v>840</v>
      </c>
      <c r="D309" s="192" t="s">
        <v>119</v>
      </c>
      <c r="E309" s="193" t="s">
        <v>841</v>
      </c>
      <c r="F309" s="194" t="s">
        <v>842</v>
      </c>
      <c r="G309" s="195" t="s">
        <v>122</v>
      </c>
      <c r="H309" s="196">
        <v>5</v>
      </c>
      <c r="I309" s="197">
        <v>1440</v>
      </c>
      <c r="J309" s="197">
        <f>I309*'Rekapitulace stavby'!$AI$20</f>
        <v>1440</v>
      </c>
      <c r="K309" s="197">
        <f t="shared" si="60"/>
        <v>7200</v>
      </c>
      <c r="L309" s="107" t="s">
        <v>123</v>
      </c>
      <c r="M309" s="108"/>
      <c r="N309" s="109" t="s">
        <v>1</v>
      </c>
      <c r="O309" s="110" t="s">
        <v>33</v>
      </c>
      <c r="P309" s="111">
        <v>0</v>
      </c>
      <c r="Q309" s="111">
        <f t="shared" si="61"/>
        <v>0</v>
      </c>
      <c r="R309" s="111">
        <v>0</v>
      </c>
      <c r="S309" s="111">
        <f t="shared" si="62"/>
        <v>0</v>
      </c>
      <c r="T309" s="111">
        <v>0</v>
      </c>
      <c r="U309" s="112">
        <f t="shared" si="63"/>
        <v>0</v>
      </c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S309" s="113" t="s">
        <v>336</v>
      </c>
      <c r="AU309" s="113" t="s">
        <v>119</v>
      </c>
      <c r="AV309" s="113" t="s">
        <v>116</v>
      </c>
      <c r="AZ309" s="15" t="s">
        <v>117</v>
      </c>
      <c r="BF309" s="114">
        <f t="shared" si="64"/>
        <v>7200</v>
      </c>
      <c r="BG309" s="114">
        <f t="shared" si="65"/>
        <v>0</v>
      </c>
      <c r="BH309" s="114">
        <f t="shared" si="66"/>
        <v>0</v>
      </c>
      <c r="BI309" s="114">
        <f t="shared" si="67"/>
        <v>0</v>
      </c>
      <c r="BJ309" s="114">
        <f t="shared" si="68"/>
        <v>0</v>
      </c>
      <c r="BK309" s="15" t="s">
        <v>76</v>
      </c>
      <c r="BL309" s="114">
        <f t="shared" si="69"/>
        <v>7200</v>
      </c>
      <c r="BM309" s="15" t="s">
        <v>336</v>
      </c>
      <c r="BN309" s="113" t="s">
        <v>843</v>
      </c>
    </row>
    <row r="310" spans="1:66" s="2" customFormat="1" ht="37.9" customHeight="1" x14ac:dyDescent="0.2">
      <c r="A310" s="26"/>
      <c r="B310" s="133"/>
      <c r="C310" s="192" t="s">
        <v>844</v>
      </c>
      <c r="D310" s="192" t="s">
        <v>119</v>
      </c>
      <c r="E310" s="193" t="s">
        <v>845</v>
      </c>
      <c r="F310" s="194" t="s">
        <v>846</v>
      </c>
      <c r="G310" s="195" t="s">
        <v>122</v>
      </c>
      <c r="H310" s="196">
        <v>5</v>
      </c>
      <c r="I310" s="197">
        <v>1230</v>
      </c>
      <c r="J310" s="197">
        <f>I310*'Rekapitulace stavby'!$AI$20</f>
        <v>1230</v>
      </c>
      <c r="K310" s="197">
        <f t="shared" si="60"/>
        <v>6150</v>
      </c>
      <c r="L310" s="107" t="s">
        <v>123</v>
      </c>
      <c r="M310" s="108"/>
      <c r="N310" s="109" t="s">
        <v>1</v>
      </c>
      <c r="O310" s="110" t="s">
        <v>33</v>
      </c>
      <c r="P310" s="111">
        <v>0</v>
      </c>
      <c r="Q310" s="111">
        <f t="shared" si="61"/>
        <v>0</v>
      </c>
      <c r="R310" s="111">
        <v>0</v>
      </c>
      <c r="S310" s="111">
        <f t="shared" si="62"/>
        <v>0</v>
      </c>
      <c r="T310" s="111">
        <v>0</v>
      </c>
      <c r="U310" s="112">
        <f t="shared" si="63"/>
        <v>0</v>
      </c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S310" s="113" t="s">
        <v>336</v>
      </c>
      <c r="AU310" s="113" t="s">
        <v>119</v>
      </c>
      <c r="AV310" s="113" t="s">
        <v>116</v>
      </c>
      <c r="AZ310" s="15" t="s">
        <v>117</v>
      </c>
      <c r="BF310" s="114">
        <f t="shared" si="64"/>
        <v>6150</v>
      </c>
      <c r="BG310" s="114">
        <f t="shared" si="65"/>
        <v>0</v>
      </c>
      <c r="BH310" s="114">
        <f t="shared" si="66"/>
        <v>0</v>
      </c>
      <c r="BI310" s="114">
        <f t="shared" si="67"/>
        <v>0</v>
      </c>
      <c r="BJ310" s="114">
        <f t="shared" si="68"/>
        <v>0</v>
      </c>
      <c r="BK310" s="15" t="s">
        <v>76</v>
      </c>
      <c r="BL310" s="114">
        <f t="shared" si="69"/>
        <v>6150</v>
      </c>
      <c r="BM310" s="15" t="s">
        <v>336</v>
      </c>
      <c r="BN310" s="113" t="s">
        <v>847</v>
      </c>
    </row>
    <row r="311" spans="1:66" s="2" customFormat="1" ht="37.9" customHeight="1" x14ac:dyDescent="0.2">
      <c r="A311" s="26"/>
      <c r="B311" s="133"/>
      <c r="C311" s="192" t="s">
        <v>848</v>
      </c>
      <c r="D311" s="192" t="s">
        <v>119</v>
      </c>
      <c r="E311" s="193" t="s">
        <v>849</v>
      </c>
      <c r="F311" s="194" t="s">
        <v>850</v>
      </c>
      <c r="G311" s="195" t="s">
        <v>122</v>
      </c>
      <c r="H311" s="196">
        <v>5</v>
      </c>
      <c r="I311" s="197">
        <v>1440</v>
      </c>
      <c r="J311" s="197">
        <f>I311*'Rekapitulace stavby'!$AI$20</f>
        <v>1440</v>
      </c>
      <c r="K311" s="197">
        <f t="shared" si="60"/>
        <v>7200</v>
      </c>
      <c r="L311" s="107" t="s">
        <v>123</v>
      </c>
      <c r="M311" s="108"/>
      <c r="N311" s="109" t="s">
        <v>1</v>
      </c>
      <c r="O311" s="110" t="s">
        <v>33</v>
      </c>
      <c r="P311" s="111">
        <v>0</v>
      </c>
      <c r="Q311" s="111">
        <f t="shared" si="61"/>
        <v>0</v>
      </c>
      <c r="R311" s="111">
        <v>0</v>
      </c>
      <c r="S311" s="111">
        <f t="shared" si="62"/>
        <v>0</v>
      </c>
      <c r="T311" s="111">
        <v>0</v>
      </c>
      <c r="U311" s="112">
        <f t="shared" si="63"/>
        <v>0</v>
      </c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S311" s="113" t="s">
        <v>336</v>
      </c>
      <c r="AU311" s="113" t="s">
        <v>119</v>
      </c>
      <c r="AV311" s="113" t="s">
        <v>116</v>
      </c>
      <c r="AZ311" s="15" t="s">
        <v>117</v>
      </c>
      <c r="BF311" s="114">
        <f t="shared" si="64"/>
        <v>7200</v>
      </c>
      <c r="BG311" s="114">
        <f t="shared" si="65"/>
        <v>0</v>
      </c>
      <c r="BH311" s="114">
        <f t="shared" si="66"/>
        <v>0</v>
      </c>
      <c r="BI311" s="114">
        <f t="shared" si="67"/>
        <v>0</v>
      </c>
      <c r="BJ311" s="114">
        <f t="shared" si="68"/>
        <v>0</v>
      </c>
      <c r="BK311" s="15" t="s">
        <v>76</v>
      </c>
      <c r="BL311" s="114">
        <f t="shared" si="69"/>
        <v>7200</v>
      </c>
      <c r="BM311" s="15" t="s">
        <v>336</v>
      </c>
      <c r="BN311" s="113" t="s">
        <v>851</v>
      </c>
    </row>
    <row r="312" spans="1:66" s="2" customFormat="1" ht="37.9" customHeight="1" x14ac:dyDescent="0.2">
      <c r="A312" s="26"/>
      <c r="B312" s="133"/>
      <c r="C312" s="192" t="s">
        <v>852</v>
      </c>
      <c r="D312" s="192" t="s">
        <v>119</v>
      </c>
      <c r="E312" s="193" t="s">
        <v>853</v>
      </c>
      <c r="F312" s="194" t="s">
        <v>854</v>
      </c>
      <c r="G312" s="195" t="s">
        <v>122</v>
      </c>
      <c r="H312" s="196">
        <v>5</v>
      </c>
      <c r="I312" s="197">
        <v>2010</v>
      </c>
      <c r="J312" s="197">
        <f>I312*'Rekapitulace stavby'!$AI$20</f>
        <v>2010</v>
      </c>
      <c r="K312" s="197">
        <f t="shared" si="60"/>
        <v>10050</v>
      </c>
      <c r="L312" s="107" t="s">
        <v>123</v>
      </c>
      <c r="M312" s="108"/>
      <c r="N312" s="109" t="s">
        <v>1</v>
      </c>
      <c r="O312" s="110" t="s">
        <v>33</v>
      </c>
      <c r="P312" s="111">
        <v>0</v>
      </c>
      <c r="Q312" s="111">
        <f t="shared" si="61"/>
        <v>0</v>
      </c>
      <c r="R312" s="111">
        <v>0</v>
      </c>
      <c r="S312" s="111">
        <f t="shared" si="62"/>
        <v>0</v>
      </c>
      <c r="T312" s="111">
        <v>0</v>
      </c>
      <c r="U312" s="112">
        <f t="shared" si="63"/>
        <v>0</v>
      </c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S312" s="113" t="s">
        <v>336</v>
      </c>
      <c r="AU312" s="113" t="s">
        <v>119</v>
      </c>
      <c r="AV312" s="113" t="s">
        <v>116</v>
      </c>
      <c r="AZ312" s="15" t="s">
        <v>117</v>
      </c>
      <c r="BF312" s="114">
        <f t="shared" si="64"/>
        <v>10050</v>
      </c>
      <c r="BG312" s="114">
        <f t="shared" si="65"/>
        <v>0</v>
      </c>
      <c r="BH312" s="114">
        <f t="shared" si="66"/>
        <v>0</v>
      </c>
      <c r="BI312" s="114">
        <f t="shared" si="67"/>
        <v>0</v>
      </c>
      <c r="BJ312" s="114">
        <f t="shared" si="68"/>
        <v>0</v>
      </c>
      <c r="BK312" s="15" t="s">
        <v>76</v>
      </c>
      <c r="BL312" s="114">
        <f t="shared" si="69"/>
        <v>10050</v>
      </c>
      <c r="BM312" s="15" t="s">
        <v>336</v>
      </c>
      <c r="BN312" s="113" t="s">
        <v>855</v>
      </c>
    </row>
    <row r="313" spans="1:66" s="2" customFormat="1" ht="37.9" customHeight="1" x14ac:dyDescent="0.2">
      <c r="A313" s="26"/>
      <c r="B313" s="133"/>
      <c r="C313" s="192" t="s">
        <v>856</v>
      </c>
      <c r="D313" s="192" t="s">
        <v>119</v>
      </c>
      <c r="E313" s="193" t="s">
        <v>857</v>
      </c>
      <c r="F313" s="194" t="s">
        <v>858</v>
      </c>
      <c r="G313" s="195" t="s">
        <v>122</v>
      </c>
      <c r="H313" s="196">
        <v>5</v>
      </c>
      <c r="I313" s="197">
        <v>2350</v>
      </c>
      <c r="J313" s="197">
        <f>I313*'Rekapitulace stavby'!$AI$20</f>
        <v>2350</v>
      </c>
      <c r="K313" s="197">
        <f t="shared" si="60"/>
        <v>11750</v>
      </c>
      <c r="L313" s="107" t="s">
        <v>123</v>
      </c>
      <c r="M313" s="108"/>
      <c r="N313" s="109" t="s">
        <v>1</v>
      </c>
      <c r="O313" s="110" t="s">
        <v>33</v>
      </c>
      <c r="P313" s="111">
        <v>0</v>
      </c>
      <c r="Q313" s="111">
        <f t="shared" si="61"/>
        <v>0</v>
      </c>
      <c r="R313" s="111">
        <v>0</v>
      </c>
      <c r="S313" s="111">
        <f t="shared" si="62"/>
        <v>0</v>
      </c>
      <c r="T313" s="111">
        <v>0</v>
      </c>
      <c r="U313" s="112">
        <f t="shared" si="63"/>
        <v>0</v>
      </c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S313" s="113" t="s">
        <v>336</v>
      </c>
      <c r="AU313" s="113" t="s">
        <v>119</v>
      </c>
      <c r="AV313" s="113" t="s">
        <v>116</v>
      </c>
      <c r="AZ313" s="15" t="s">
        <v>117</v>
      </c>
      <c r="BF313" s="114">
        <f t="shared" si="64"/>
        <v>11750</v>
      </c>
      <c r="BG313" s="114">
        <f t="shared" si="65"/>
        <v>0</v>
      </c>
      <c r="BH313" s="114">
        <f t="shared" si="66"/>
        <v>0</v>
      </c>
      <c r="BI313" s="114">
        <f t="shared" si="67"/>
        <v>0</v>
      </c>
      <c r="BJ313" s="114">
        <f t="shared" si="68"/>
        <v>0</v>
      </c>
      <c r="BK313" s="15" t="s">
        <v>76</v>
      </c>
      <c r="BL313" s="114">
        <f t="shared" si="69"/>
        <v>11750</v>
      </c>
      <c r="BM313" s="15" t="s">
        <v>336</v>
      </c>
      <c r="BN313" s="113" t="s">
        <v>859</v>
      </c>
    </row>
    <row r="314" spans="1:66" s="2" customFormat="1" ht="37.9" customHeight="1" x14ac:dyDescent="0.2">
      <c r="A314" s="26"/>
      <c r="B314" s="133"/>
      <c r="C314" s="192" t="s">
        <v>860</v>
      </c>
      <c r="D314" s="192" t="s">
        <v>119</v>
      </c>
      <c r="E314" s="193" t="s">
        <v>861</v>
      </c>
      <c r="F314" s="194" t="s">
        <v>862</v>
      </c>
      <c r="G314" s="195" t="s">
        <v>122</v>
      </c>
      <c r="H314" s="196">
        <v>5</v>
      </c>
      <c r="I314" s="197">
        <v>2050</v>
      </c>
      <c r="J314" s="197">
        <f>I314*'Rekapitulace stavby'!$AI$20</f>
        <v>2050</v>
      </c>
      <c r="K314" s="197">
        <f t="shared" si="60"/>
        <v>10250</v>
      </c>
      <c r="L314" s="107" t="s">
        <v>123</v>
      </c>
      <c r="M314" s="108"/>
      <c r="N314" s="109" t="s">
        <v>1</v>
      </c>
      <c r="O314" s="110" t="s">
        <v>33</v>
      </c>
      <c r="P314" s="111">
        <v>0</v>
      </c>
      <c r="Q314" s="111">
        <f t="shared" si="61"/>
        <v>0</v>
      </c>
      <c r="R314" s="111">
        <v>0</v>
      </c>
      <c r="S314" s="111">
        <f t="shared" si="62"/>
        <v>0</v>
      </c>
      <c r="T314" s="111">
        <v>0</v>
      </c>
      <c r="U314" s="112">
        <f t="shared" si="63"/>
        <v>0</v>
      </c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S314" s="113" t="s">
        <v>336</v>
      </c>
      <c r="AU314" s="113" t="s">
        <v>119</v>
      </c>
      <c r="AV314" s="113" t="s">
        <v>116</v>
      </c>
      <c r="AZ314" s="15" t="s">
        <v>117</v>
      </c>
      <c r="BF314" s="114">
        <f t="shared" si="64"/>
        <v>10250</v>
      </c>
      <c r="BG314" s="114">
        <f t="shared" si="65"/>
        <v>0</v>
      </c>
      <c r="BH314" s="114">
        <f t="shared" si="66"/>
        <v>0</v>
      </c>
      <c r="BI314" s="114">
        <f t="shared" si="67"/>
        <v>0</v>
      </c>
      <c r="BJ314" s="114">
        <f t="shared" si="68"/>
        <v>0</v>
      </c>
      <c r="BK314" s="15" t="s">
        <v>76</v>
      </c>
      <c r="BL314" s="114">
        <f t="shared" si="69"/>
        <v>10250</v>
      </c>
      <c r="BM314" s="15" t="s">
        <v>336</v>
      </c>
      <c r="BN314" s="113" t="s">
        <v>863</v>
      </c>
    </row>
    <row r="315" spans="1:66" s="2" customFormat="1" ht="37.9" customHeight="1" x14ac:dyDescent="0.2">
      <c r="A315" s="26"/>
      <c r="B315" s="133"/>
      <c r="C315" s="192" t="s">
        <v>864</v>
      </c>
      <c r="D315" s="192" t="s">
        <v>119</v>
      </c>
      <c r="E315" s="193" t="s">
        <v>865</v>
      </c>
      <c r="F315" s="194" t="s">
        <v>866</v>
      </c>
      <c r="G315" s="195" t="s">
        <v>122</v>
      </c>
      <c r="H315" s="196">
        <v>5</v>
      </c>
      <c r="I315" s="197">
        <v>2400</v>
      </c>
      <c r="J315" s="197">
        <f>I315*'Rekapitulace stavby'!$AI$20</f>
        <v>2400</v>
      </c>
      <c r="K315" s="197">
        <f t="shared" si="60"/>
        <v>12000</v>
      </c>
      <c r="L315" s="107" t="s">
        <v>123</v>
      </c>
      <c r="M315" s="108"/>
      <c r="N315" s="109" t="s">
        <v>1</v>
      </c>
      <c r="O315" s="110" t="s">
        <v>33</v>
      </c>
      <c r="P315" s="111">
        <v>0</v>
      </c>
      <c r="Q315" s="111">
        <f t="shared" si="61"/>
        <v>0</v>
      </c>
      <c r="R315" s="111">
        <v>0</v>
      </c>
      <c r="S315" s="111">
        <f t="shared" si="62"/>
        <v>0</v>
      </c>
      <c r="T315" s="111">
        <v>0</v>
      </c>
      <c r="U315" s="112">
        <f t="shared" si="63"/>
        <v>0</v>
      </c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S315" s="113" t="s">
        <v>336</v>
      </c>
      <c r="AU315" s="113" t="s">
        <v>119</v>
      </c>
      <c r="AV315" s="113" t="s">
        <v>116</v>
      </c>
      <c r="AZ315" s="15" t="s">
        <v>117</v>
      </c>
      <c r="BF315" s="114">
        <f t="shared" si="64"/>
        <v>12000</v>
      </c>
      <c r="BG315" s="114">
        <f t="shared" si="65"/>
        <v>0</v>
      </c>
      <c r="BH315" s="114">
        <f t="shared" si="66"/>
        <v>0</v>
      </c>
      <c r="BI315" s="114">
        <f t="shared" si="67"/>
        <v>0</v>
      </c>
      <c r="BJ315" s="114">
        <f t="shared" si="68"/>
        <v>0</v>
      </c>
      <c r="BK315" s="15" t="s">
        <v>76</v>
      </c>
      <c r="BL315" s="114">
        <f t="shared" si="69"/>
        <v>12000</v>
      </c>
      <c r="BM315" s="15" t="s">
        <v>336</v>
      </c>
      <c r="BN315" s="113" t="s">
        <v>867</v>
      </c>
    </row>
    <row r="316" spans="1:66" s="2" customFormat="1" ht="37.9" customHeight="1" x14ac:dyDescent="0.2">
      <c r="A316" s="26"/>
      <c r="B316" s="133"/>
      <c r="C316" s="192" t="s">
        <v>868</v>
      </c>
      <c r="D316" s="192" t="s">
        <v>119</v>
      </c>
      <c r="E316" s="193" t="s">
        <v>869</v>
      </c>
      <c r="F316" s="194" t="s">
        <v>870</v>
      </c>
      <c r="G316" s="195" t="s">
        <v>122</v>
      </c>
      <c r="H316" s="196">
        <v>5</v>
      </c>
      <c r="I316" s="197">
        <v>2950</v>
      </c>
      <c r="J316" s="197">
        <f>I316*'Rekapitulace stavby'!$AI$20</f>
        <v>2950</v>
      </c>
      <c r="K316" s="197">
        <f t="shared" si="60"/>
        <v>14750</v>
      </c>
      <c r="L316" s="107" t="s">
        <v>123</v>
      </c>
      <c r="M316" s="108"/>
      <c r="N316" s="109" t="s">
        <v>1</v>
      </c>
      <c r="O316" s="110" t="s">
        <v>33</v>
      </c>
      <c r="P316" s="111">
        <v>0</v>
      </c>
      <c r="Q316" s="111">
        <f t="shared" si="61"/>
        <v>0</v>
      </c>
      <c r="R316" s="111">
        <v>0</v>
      </c>
      <c r="S316" s="111">
        <f t="shared" si="62"/>
        <v>0</v>
      </c>
      <c r="T316" s="111">
        <v>0</v>
      </c>
      <c r="U316" s="112">
        <f t="shared" si="63"/>
        <v>0</v>
      </c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S316" s="113" t="s">
        <v>336</v>
      </c>
      <c r="AU316" s="113" t="s">
        <v>119</v>
      </c>
      <c r="AV316" s="113" t="s">
        <v>116</v>
      </c>
      <c r="AZ316" s="15" t="s">
        <v>117</v>
      </c>
      <c r="BF316" s="114">
        <f t="shared" si="64"/>
        <v>14750</v>
      </c>
      <c r="BG316" s="114">
        <f t="shared" si="65"/>
        <v>0</v>
      </c>
      <c r="BH316" s="114">
        <f t="shared" si="66"/>
        <v>0</v>
      </c>
      <c r="BI316" s="114">
        <f t="shared" si="67"/>
        <v>0</v>
      </c>
      <c r="BJ316" s="114">
        <f t="shared" si="68"/>
        <v>0</v>
      </c>
      <c r="BK316" s="15" t="s">
        <v>76</v>
      </c>
      <c r="BL316" s="114">
        <f t="shared" si="69"/>
        <v>14750</v>
      </c>
      <c r="BM316" s="15" t="s">
        <v>336</v>
      </c>
      <c r="BN316" s="113" t="s">
        <v>871</v>
      </c>
    </row>
    <row r="317" spans="1:66" s="2" customFormat="1" ht="37.9" customHeight="1" x14ac:dyDescent="0.2">
      <c r="A317" s="26"/>
      <c r="B317" s="133"/>
      <c r="C317" s="192" t="s">
        <v>872</v>
      </c>
      <c r="D317" s="192" t="s">
        <v>119</v>
      </c>
      <c r="E317" s="193" t="s">
        <v>873</v>
      </c>
      <c r="F317" s="194" t="s">
        <v>874</v>
      </c>
      <c r="G317" s="195" t="s">
        <v>122</v>
      </c>
      <c r="H317" s="196">
        <v>5</v>
      </c>
      <c r="I317" s="197">
        <v>3450</v>
      </c>
      <c r="J317" s="197">
        <f>I317*'Rekapitulace stavby'!$AI$20</f>
        <v>3450</v>
      </c>
      <c r="K317" s="197">
        <f t="shared" si="60"/>
        <v>17250</v>
      </c>
      <c r="L317" s="107" t="s">
        <v>123</v>
      </c>
      <c r="M317" s="108"/>
      <c r="N317" s="109" t="s">
        <v>1</v>
      </c>
      <c r="O317" s="110" t="s">
        <v>33</v>
      </c>
      <c r="P317" s="111">
        <v>0</v>
      </c>
      <c r="Q317" s="111">
        <f t="shared" si="61"/>
        <v>0</v>
      </c>
      <c r="R317" s="111">
        <v>0</v>
      </c>
      <c r="S317" s="111">
        <f t="shared" si="62"/>
        <v>0</v>
      </c>
      <c r="T317" s="111">
        <v>0</v>
      </c>
      <c r="U317" s="112">
        <f t="shared" si="63"/>
        <v>0</v>
      </c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S317" s="113" t="s">
        <v>336</v>
      </c>
      <c r="AU317" s="113" t="s">
        <v>119</v>
      </c>
      <c r="AV317" s="113" t="s">
        <v>116</v>
      </c>
      <c r="AZ317" s="15" t="s">
        <v>117</v>
      </c>
      <c r="BF317" s="114">
        <f t="shared" si="64"/>
        <v>17250</v>
      </c>
      <c r="BG317" s="114">
        <f t="shared" si="65"/>
        <v>0</v>
      </c>
      <c r="BH317" s="114">
        <f t="shared" si="66"/>
        <v>0</v>
      </c>
      <c r="BI317" s="114">
        <f t="shared" si="67"/>
        <v>0</v>
      </c>
      <c r="BJ317" s="114">
        <f t="shared" si="68"/>
        <v>0</v>
      </c>
      <c r="BK317" s="15" t="s">
        <v>76</v>
      </c>
      <c r="BL317" s="114">
        <f t="shared" si="69"/>
        <v>17250</v>
      </c>
      <c r="BM317" s="15" t="s">
        <v>336</v>
      </c>
      <c r="BN317" s="113" t="s">
        <v>875</v>
      </c>
    </row>
    <row r="318" spans="1:66" s="2" customFormat="1" ht="37.9" customHeight="1" x14ac:dyDescent="0.2">
      <c r="A318" s="26"/>
      <c r="B318" s="133"/>
      <c r="C318" s="192" t="s">
        <v>876</v>
      </c>
      <c r="D318" s="192" t="s">
        <v>119</v>
      </c>
      <c r="E318" s="193" t="s">
        <v>877</v>
      </c>
      <c r="F318" s="194" t="s">
        <v>878</v>
      </c>
      <c r="G318" s="195" t="s">
        <v>122</v>
      </c>
      <c r="H318" s="196">
        <v>5</v>
      </c>
      <c r="I318" s="197">
        <v>2890</v>
      </c>
      <c r="J318" s="197">
        <f>I318*'Rekapitulace stavby'!$AI$20</f>
        <v>2890</v>
      </c>
      <c r="K318" s="197">
        <f t="shared" si="60"/>
        <v>14450</v>
      </c>
      <c r="L318" s="107" t="s">
        <v>123</v>
      </c>
      <c r="M318" s="108"/>
      <c r="N318" s="109" t="s">
        <v>1</v>
      </c>
      <c r="O318" s="110" t="s">
        <v>33</v>
      </c>
      <c r="P318" s="111">
        <v>0</v>
      </c>
      <c r="Q318" s="111">
        <f t="shared" si="61"/>
        <v>0</v>
      </c>
      <c r="R318" s="111">
        <v>0</v>
      </c>
      <c r="S318" s="111">
        <f t="shared" si="62"/>
        <v>0</v>
      </c>
      <c r="T318" s="111">
        <v>0</v>
      </c>
      <c r="U318" s="112">
        <f t="shared" si="63"/>
        <v>0</v>
      </c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S318" s="113" t="s">
        <v>336</v>
      </c>
      <c r="AU318" s="113" t="s">
        <v>119</v>
      </c>
      <c r="AV318" s="113" t="s">
        <v>116</v>
      </c>
      <c r="AZ318" s="15" t="s">
        <v>117</v>
      </c>
      <c r="BF318" s="114">
        <f t="shared" si="64"/>
        <v>14450</v>
      </c>
      <c r="BG318" s="114">
        <f t="shared" si="65"/>
        <v>0</v>
      </c>
      <c r="BH318" s="114">
        <f t="shared" si="66"/>
        <v>0</v>
      </c>
      <c r="BI318" s="114">
        <f t="shared" si="67"/>
        <v>0</v>
      </c>
      <c r="BJ318" s="114">
        <f t="shared" si="68"/>
        <v>0</v>
      </c>
      <c r="BK318" s="15" t="s">
        <v>76</v>
      </c>
      <c r="BL318" s="114">
        <f t="shared" si="69"/>
        <v>14450</v>
      </c>
      <c r="BM318" s="15" t="s">
        <v>336</v>
      </c>
      <c r="BN318" s="113" t="s">
        <v>879</v>
      </c>
    </row>
    <row r="319" spans="1:66" s="2" customFormat="1" ht="37.9" customHeight="1" x14ac:dyDescent="0.2">
      <c r="A319" s="26"/>
      <c r="B319" s="133"/>
      <c r="C319" s="192" t="s">
        <v>880</v>
      </c>
      <c r="D319" s="192" t="s">
        <v>119</v>
      </c>
      <c r="E319" s="193" t="s">
        <v>881</v>
      </c>
      <c r="F319" s="194" t="s">
        <v>882</v>
      </c>
      <c r="G319" s="195" t="s">
        <v>122</v>
      </c>
      <c r="H319" s="196">
        <v>5</v>
      </c>
      <c r="I319" s="197">
        <v>3380</v>
      </c>
      <c r="J319" s="197">
        <f>I319*'Rekapitulace stavby'!$AI$20</f>
        <v>3380</v>
      </c>
      <c r="K319" s="197">
        <f t="shared" ref="K319:K350" si="70">ROUND(J319*H319,2)</f>
        <v>16900</v>
      </c>
      <c r="L319" s="107" t="s">
        <v>123</v>
      </c>
      <c r="M319" s="108"/>
      <c r="N319" s="109" t="s">
        <v>1</v>
      </c>
      <c r="O319" s="110" t="s">
        <v>33</v>
      </c>
      <c r="P319" s="111">
        <v>0</v>
      </c>
      <c r="Q319" s="111">
        <f t="shared" ref="Q319:Q350" si="71">P319*H319</f>
        <v>0</v>
      </c>
      <c r="R319" s="111">
        <v>0</v>
      </c>
      <c r="S319" s="111">
        <f t="shared" ref="S319:S350" si="72">R319*H319</f>
        <v>0</v>
      </c>
      <c r="T319" s="111">
        <v>0</v>
      </c>
      <c r="U319" s="112">
        <f t="shared" ref="U319:U350" si="73">T319*H319</f>
        <v>0</v>
      </c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S319" s="113" t="s">
        <v>336</v>
      </c>
      <c r="AU319" s="113" t="s">
        <v>119</v>
      </c>
      <c r="AV319" s="113" t="s">
        <v>116</v>
      </c>
      <c r="AZ319" s="15" t="s">
        <v>117</v>
      </c>
      <c r="BF319" s="114">
        <f t="shared" ref="BF319:BF350" si="74">IF(O319="základní",K319,0)</f>
        <v>16900</v>
      </c>
      <c r="BG319" s="114">
        <f t="shared" ref="BG319:BG350" si="75">IF(O319="snížená",K319,0)</f>
        <v>0</v>
      </c>
      <c r="BH319" s="114">
        <f t="shared" ref="BH319:BH350" si="76">IF(O319="zákl. přenesená",K319,0)</f>
        <v>0</v>
      </c>
      <c r="BI319" s="114">
        <f t="shared" ref="BI319:BI350" si="77">IF(O319="sníž. přenesená",K319,0)</f>
        <v>0</v>
      </c>
      <c r="BJ319" s="114">
        <f t="shared" ref="BJ319:BJ350" si="78">IF(O319="nulová",K319,0)</f>
        <v>0</v>
      </c>
      <c r="BK319" s="15" t="s">
        <v>76</v>
      </c>
      <c r="BL319" s="114">
        <f t="shared" ref="BL319:BL350" si="79">ROUND(J319*H319,2)</f>
        <v>16900</v>
      </c>
      <c r="BM319" s="15" t="s">
        <v>336</v>
      </c>
      <c r="BN319" s="113" t="s">
        <v>883</v>
      </c>
    </row>
    <row r="320" spans="1:66" s="2" customFormat="1" ht="44.25" customHeight="1" x14ac:dyDescent="0.2">
      <c r="A320" s="26"/>
      <c r="B320" s="133"/>
      <c r="C320" s="192" t="s">
        <v>884</v>
      </c>
      <c r="D320" s="192" t="s">
        <v>119</v>
      </c>
      <c r="E320" s="193" t="s">
        <v>885</v>
      </c>
      <c r="F320" s="194" t="s">
        <v>886</v>
      </c>
      <c r="G320" s="195" t="s">
        <v>122</v>
      </c>
      <c r="H320" s="196">
        <v>5</v>
      </c>
      <c r="I320" s="197">
        <v>952</v>
      </c>
      <c r="J320" s="197">
        <f>I320*'Rekapitulace stavby'!$AI$20</f>
        <v>952</v>
      </c>
      <c r="K320" s="197">
        <f t="shared" si="70"/>
        <v>4760</v>
      </c>
      <c r="L320" s="107" t="s">
        <v>123</v>
      </c>
      <c r="M320" s="108"/>
      <c r="N320" s="109" t="s">
        <v>1</v>
      </c>
      <c r="O320" s="110" t="s">
        <v>33</v>
      </c>
      <c r="P320" s="111">
        <v>0</v>
      </c>
      <c r="Q320" s="111">
        <f t="shared" si="71"/>
        <v>0</v>
      </c>
      <c r="R320" s="111">
        <v>0</v>
      </c>
      <c r="S320" s="111">
        <f t="shared" si="72"/>
        <v>0</v>
      </c>
      <c r="T320" s="111">
        <v>0</v>
      </c>
      <c r="U320" s="112">
        <f t="shared" si="73"/>
        <v>0</v>
      </c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S320" s="113" t="s">
        <v>336</v>
      </c>
      <c r="AU320" s="113" t="s">
        <v>119</v>
      </c>
      <c r="AV320" s="113" t="s">
        <v>116</v>
      </c>
      <c r="AZ320" s="15" t="s">
        <v>117</v>
      </c>
      <c r="BF320" s="114">
        <f t="shared" si="74"/>
        <v>4760</v>
      </c>
      <c r="BG320" s="114">
        <f t="shared" si="75"/>
        <v>0</v>
      </c>
      <c r="BH320" s="114">
        <f t="shared" si="76"/>
        <v>0</v>
      </c>
      <c r="BI320" s="114">
        <f t="shared" si="77"/>
        <v>0</v>
      </c>
      <c r="BJ320" s="114">
        <f t="shared" si="78"/>
        <v>0</v>
      </c>
      <c r="BK320" s="15" t="s">
        <v>76</v>
      </c>
      <c r="BL320" s="114">
        <f t="shared" si="79"/>
        <v>4760</v>
      </c>
      <c r="BM320" s="15" t="s">
        <v>336</v>
      </c>
      <c r="BN320" s="113" t="s">
        <v>887</v>
      </c>
    </row>
    <row r="321" spans="1:66" s="2" customFormat="1" ht="37.9" customHeight="1" x14ac:dyDescent="0.2">
      <c r="A321" s="26"/>
      <c r="B321" s="133"/>
      <c r="C321" s="192" t="s">
        <v>888</v>
      </c>
      <c r="D321" s="192" t="s">
        <v>119</v>
      </c>
      <c r="E321" s="193" t="s">
        <v>889</v>
      </c>
      <c r="F321" s="194" t="s">
        <v>890</v>
      </c>
      <c r="G321" s="195" t="s">
        <v>122</v>
      </c>
      <c r="H321" s="196">
        <v>5</v>
      </c>
      <c r="I321" s="197">
        <v>718</v>
      </c>
      <c r="J321" s="197">
        <f>I321*'Rekapitulace stavby'!$AI$20</f>
        <v>718</v>
      </c>
      <c r="K321" s="197">
        <f t="shared" si="70"/>
        <v>3590</v>
      </c>
      <c r="L321" s="107" t="s">
        <v>123</v>
      </c>
      <c r="M321" s="108"/>
      <c r="N321" s="109" t="s">
        <v>1</v>
      </c>
      <c r="O321" s="110" t="s">
        <v>33</v>
      </c>
      <c r="P321" s="111">
        <v>0</v>
      </c>
      <c r="Q321" s="111">
        <f t="shared" si="71"/>
        <v>0</v>
      </c>
      <c r="R321" s="111">
        <v>0</v>
      </c>
      <c r="S321" s="111">
        <f t="shared" si="72"/>
        <v>0</v>
      </c>
      <c r="T321" s="111">
        <v>0</v>
      </c>
      <c r="U321" s="112">
        <f t="shared" si="73"/>
        <v>0</v>
      </c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S321" s="113" t="s">
        <v>336</v>
      </c>
      <c r="AU321" s="113" t="s">
        <v>119</v>
      </c>
      <c r="AV321" s="113" t="s">
        <v>116</v>
      </c>
      <c r="AZ321" s="15" t="s">
        <v>117</v>
      </c>
      <c r="BF321" s="114">
        <f t="shared" si="74"/>
        <v>3590</v>
      </c>
      <c r="BG321" s="114">
        <f t="shared" si="75"/>
        <v>0</v>
      </c>
      <c r="BH321" s="114">
        <f t="shared" si="76"/>
        <v>0</v>
      </c>
      <c r="BI321" s="114">
        <f t="shared" si="77"/>
        <v>0</v>
      </c>
      <c r="BJ321" s="114">
        <f t="shared" si="78"/>
        <v>0</v>
      </c>
      <c r="BK321" s="15" t="s">
        <v>76</v>
      </c>
      <c r="BL321" s="114">
        <f t="shared" si="79"/>
        <v>3590</v>
      </c>
      <c r="BM321" s="15" t="s">
        <v>336</v>
      </c>
      <c r="BN321" s="113" t="s">
        <v>891</v>
      </c>
    </row>
    <row r="322" spans="1:66" s="2" customFormat="1" ht="33" customHeight="1" x14ac:dyDescent="0.2">
      <c r="A322" s="26"/>
      <c r="B322" s="133"/>
      <c r="C322" s="192" t="s">
        <v>892</v>
      </c>
      <c r="D322" s="192" t="s">
        <v>119</v>
      </c>
      <c r="E322" s="193" t="s">
        <v>893</v>
      </c>
      <c r="F322" s="194" t="s">
        <v>894</v>
      </c>
      <c r="G322" s="195" t="s">
        <v>122</v>
      </c>
      <c r="H322" s="196">
        <v>5</v>
      </c>
      <c r="I322" s="197">
        <v>1040</v>
      </c>
      <c r="J322" s="197">
        <f>I322*'Rekapitulace stavby'!$AI$20</f>
        <v>1040</v>
      </c>
      <c r="K322" s="197">
        <f t="shared" si="70"/>
        <v>5200</v>
      </c>
      <c r="L322" s="107" t="s">
        <v>123</v>
      </c>
      <c r="M322" s="108"/>
      <c r="N322" s="109" t="s">
        <v>1</v>
      </c>
      <c r="O322" s="110" t="s">
        <v>33</v>
      </c>
      <c r="P322" s="111">
        <v>0</v>
      </c>
      <c r="Q322" s="111">
        <f t="shared" si="71"/>
        <v>0</v>
      </c>
      <c r="R322" s="111">
        <v>0</v>
      </c>
      <c r="S322" s="111">
        <f t="shared" si="72"/>
        <v>0</v>
      </c>
      <c r="T322" s="111">
        <v>0</v>
      </c>
      <c r="U322" s="112">
        <f t="shared" si="73"/>
        <v>0</v>
      </c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S322" s="113" t="s">
        <v>336</v>
      </c>
      <c r="AU322" s="113" t="s">
        <v>119</v>
      </c>
      <c r="AV322" s="113" t="s">
        <v>116</v>
      </c>
      <c r="AZ322" s="15" t="s">
        <v>117</v>
      </c>
      <c r="BF322" s="114">
        <f t="shared" si="74"/>
        <v>5200</v>
      </c>
      <c r="BG322" s="114">
        <f t="shared" si="75"/>
        <v>0</v>
      </c>
      <c r="BH322" s="114">
        <f t="shared" si="76"/>
        <v>0</v>
      </c>
      <c r="BI322" s="114">
        <f t="shared" si="77"/>
        <v>0</v>
      </c>
      <c r="BJ322" s="114">
        <f t="shared" si="78"/>
        <v>0</v>
      </c>
      <c r="BK322" s="15" t="s">
        <v>76</v>
      </c>
      <c r="BL322" s="114">
        <f t="shared" si="79"/>
        <v>5200</v>
      </c>
      <c r="BM322" s="15" t="s">
        <v>336</v>
      </c>
      <c r="BN322" s="113" t="s">
        <v>895</v>
      </c>
    </row>
    <row r="323" spans="1:66" s="2" customFormat="1" ht="49.15" customHeight="1" x14ac:dyDescent="0.2">
      <c r="A323" s="26"/>
      <c r="B323" s="133"/>
      <c r="C323" s="192" t="s">
        <v>896</v>
      </c>
      <c r="D323" s="192" t="s">
        <v>119</v>
      </c>
      <c r="E323" s="193" t="s">
        <v>897</v>
      </c>
      <c r="F323" s="194" t="s">
        <v>898</v>
      </c>
      <c r="G323" s="195" t="s">
        <v>122</v>
      </c>
      <c r="H323" s="196">
        <v>5</v>
      </c>
      <c r="I323" s="197">
        <v>609</v>
      </c>
      <c r="J323" s="197">
        <f>I323*'Rekapitulace stavby'!$AI$20</f>
        <v>609</v>
      </c>
      <c r="K323" s="197">
        <f t="shared" si="70"/>
        <v>3045</v>
      </c>
      <c r="L323" s="107" t="s">
        <v>123</v>
      </c>
      <c r="M323" s="108"/>
      <c r="N323" s="109" t="s">
        <v>1</v>
      </c>
      <c r="O323" s="110" t="s">
        <v>33</v>
      </c>
      <c r="P323" s="111">
        <v>0</v>
      </c>
      <c r="Q323" s="111">
        <f t="shared" si="71"/>
        <v>0</v>
      </c>
      <c r="R323" s="111">
        <v>0</v>
      </c>
      <c r="S323" s="111">
        <f t="shared" si="72"/>
        <v>0</v>
      </c>
      <c r="T323" s="111">
        <v>0</v>
      </c>
      <c r="U323" s="112">
        <f t="shared" si="73"/>
        <v>0</v>
      </c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S323" s="113" t="s">
        <v>124</v>
      </c>
      <c r="AU323" s="113" t="s">
        <v>119</v>
      </c>
      <c r="AV323" s="113" t="s">
        <v>116</v>
      </c>
      <c r="AZ323" s="15" t="s">
        <v>117</v>
      </c>
      <c r="BF323" s="114">
        <f t="shared" si="74"/>
        <v>3045</v>
      </c>
      <c r="BG323" s="114">
        <f t="shared" si="75"/>
        <v>0</v>
      </c>
      <c r="BH323" s="114">
        <f t="shared" si="76"/>
        <v>0</v>
      </c>
      <c r="BI323" s="114">
        <f t="shared" si="77"/>
        <v>0</v>
      </c>
      <c r="BJ323" s="114">
        <f t="shared" si="78"/>
        <v>0</v>
      </c>
      <c r="BK323" s="15" t="s">
        <v>76</v>
      </c>
      <c r="BL323" s="114">
        <f t="shared" si="79"/>
        <v>3045</v>
      </c>
      <c r="BM323" s="15" t="s">
        <v>125</v>
      </c>
      <c r="BN323" s="113" t="s">
        <v>899</v>
      </c>
    </row>
    <row r="324" spans="1:66" s="2" customFormat="1" ht="37.9" customHeight="1" x14ac:dyDescent="0.2">
      <c r="A324" s="26"/>
      <c r="B324" s="133"/>
      <c r="C324" s="192" t="s">
        <v>900</v>
      </c>
      <c r="D324" s="192" t="s">
        <v>119</v>
      </c>
      <c r="E324" s="193" t="s">
        <v>901</v>
      </c>
      <c r="F324" s="194" t="s">
        <v>902</v>
      </c>
      <c r="G324" s="195" t="s">
        <v>122</v>
      </c>
      <c r="H324" s="196">
        <v>20</v>
      </c>
      <c r="I324" s="197">
        <v>532</v>
      </c>
      <c r="J324" s="197">
        <f>I324*'Rekapitulace stavby'!$AI$20</f>
        <v>532</v>
      </c>
      <c r="K324" s="197">
        <f t="shared" si="70"/>
        <v>10640</v>
      </c>
      <c r="L324" s="107" t="s">
        <v>123</v>
      </c>
      <c r="M324" s="108"/>
      <c r="N324" s="109" t="s">
        <v>1</v>
      </c>
      <c r="O324" s="110" t="s">
        <v>33</v>
      </c>
      <c r="P324" s="111">
        <v>0</v>
      </c>
      <c r="Q324" s="111">
        <f t="shared" si="71"/>
        <v>0</v>
      </c>
      <c r="R324" s="111">
        <v>0</v>
      </c>
      <c r="S324" s="111">
        <f t="shared" si="72"/>
        <v>0</v>
      </c>
      <c r="T324" s="111">
        <v>0</v>
      </c>
      <c r="U324" s="112">
        <f t="shared" si="73"/>
        <v>0</v>
      </c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S324" s="113" t="s">
        <v>124</v>
      </c>
      <c r="AU324" s="113" t="s">
        <v>119</v>
      </c>
      <c r="AV324" s="113" t="s">
        <v>116</v>
      </c>
      <c r="AZ324" s="15" t="s">
        <v>117</v>
      </c>
      <c r="BF324" s="114">
        <f t="shared" si="74"/>
        <v>10640</v>
      </c>
      <c r="BG324" s="114">
        <f t="shared" si="75"/>
        <v>0</v>
      </c>
      <c r="BH324" s="114">
        <f t="shared" si="76"/>
        <v>0</v>
      </c>
      <c r="BI324" s="114">
        <f t="shared" si="77"/>
        <v>0</v>
      </c>
      <c r="BJ324" s="114">
        <f t="shared" si="78"/>
        <v>0</v>
      </c>
      <c r="BK324" s="15" t="s">
        <v>76</v>
      </c>
      <c r="BL324" s="114">
        <f t="shared" si="79"/>
        <v>10640</v>
      </c>
      <c r="BM324" s="15" t="s">
        <v>125</v>
      </c>
      <c r="BN324" s="113" t="s">
        <v>903</v>
      </c>
    </row>
    <row r="325" spans="1:66" s="2" customFormat="1" ht="66.75" customHeight="1" x14ac:dyDescent="0.2">
      <c r="A325" s="26"/>
      <c r="B325" s="133"/>
      <c r="C325" s="192" t="s">
        <v>904</v>
      </c>
      <c r="D325" s="192" t="s">
        <v>119</v>
      </c>
      <c r="E325" s="193" t="s">
        <v>905</v>
      </c>
      <c r="F325" s="194" t="s">
        <v>906</v>
      </c>
      <c r="G325" s="195" t="s">
        <v>122</v>
      </c>
      <c r="H325" s="196">
        <v>20</v>
      </c>
      <c r="I325" s="197">
        <v>2250</v>
      </c>
      <c r="J325" s="197">
        <f>I325*'Rekapitulace stavby'!$AI$20</f>
        <v>2250</v>
      </c>
      <c r="K325" s="197">
        <f t="shared" si="70"/>
        <v>45000</v>
      </c>
      <c r="L325" s="107" t="s">
        <v>123</v>
      </c>
      <c r="M325" s="108"/>
      <c r="N325" s="109" t="s">
        <v>1</v>
      </c>
      <c r="O325" s="110" t="s">
        <v>33</v>
      </c>
      <c r="P325" s="111">
        <v>0</v>
      </c>
      <c r="Q325" s="111">
        <f t="shared" si="71"/>
        <v>0</v>
      </c>
      <c r="R325" s="111">
        <v>0</v>
      </c>
      <c r="S325" s="111">
        <f t="shared" si="72"/>
        <v>0</v>
      </c>
      <c r="T325" s="111">
        <v>0</v>
      </c>
      <c r="U325" s="112">
        <f t="shared" si="73"/>
        <v>0</v>
      </c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S325" s="113" t="s">
        <v>124</v>
      </c>
      <c r="AU325" s="113" t="s">
        <v>119</v>
      </c>
      <c r="AV325" s="113" t="s">
        <v>116</v>
      </c>
      <c r="AZ325" s="15" t="s">
        <v>117</v>
      </c>
      <c r="BF325" s="114">
        <f t="shared" si="74"/>
        <v>45000</v>
      </c>
      <c r="BG325" s="114">
        <f t="shared" si="75"/>
        <v>0</v>
      </c>
      <c r="BH325" s="114">
        <f t="shared" si="76"/>
        <v>0</v>
      </c>
      <c r="BI325" s="114">
        <f t="shared" si="77"/>
        <v>0</v>
      </c>
      <c r="BJ325" s="114">
        <f t="shared" si="78"/>
        <v>0</v>
      </c>
      <c r="BK325" s="15" t="s">
        <v>76</v>
      </c>
      <c r="BL325" s="114">
        <f t="shared" si="79"/>
        <v>45000</v>
      </c>
      <c r="BM325" s="15" t="s">
        <v>125</v>
      </c>
      <c r="BN325" s="113" t="s">
        <v>907</v>
      </c>
    </row>
    <row r="326" spans="1:66" s="2" customFormat="1" ht="49.15" customHeight="1" x14ac:dyDescent="0.2">
      <c r="A326" s="26"/>
      <c r="B326" s="133"/>
      <c r="C326" s="192" t="s">
        <v>908</v>
      </c>
      <c r="D326" s="192" t="s">
        <v>119</v>
      </c>
      <c r="E326" s="193" t="s">
        <v>909</v>
      </c>
      <c r="F326" s="194" t="s">
        <v>910</v>
      </c>
      <c r="G326" s="195" t="s">
        <v>122</v>
      </c>
      <c r="H326" s="196">
        <v>30</v>
      </c>
      <c r="I326" s="197">
        <v>614</v>
      </c>
      <c r="J326" s="197">
        <f>I326*'Rekapitulace stavby'!$AI$20</f>
        <v>614</v>
      </c>
      <c r="K326" s="197">
        <f t="shared" si="70"/>
        <v>18420</v>
      </c>
      <c r="L326" s="107" t="s">
        <v>123</v>
      </c>
      <c r="M326" s="108"/>
      <c r="N326" s="109" t="s">
        <v>1</v>
      </c>
      <c r="O326" s="110" t="s">
        <v>33</v>
      </c>
      <c r="P326" s="111">
        <v>0</v>
      </c>
      <c r="Q326" s="111">
        <f t="shared" si="71"/>
        <v>0</v>
      </c>
      <c r="R326" s="111">
        <v>0</v>
      </c>
      <c r="S326" s="111">
        <f t="shared" si="72"/>
        <v>0</v>
      </c>
      <c r="T326" s="111">
        <v>0</v>
      </c>
      <c r="U326" s="112">
        <f t="shared" si="73"/>
        <v>0</v>
      </c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S326" s="113" t="s">
        <v>124</v>
      </c>
      <c r="AU326" s="113" t="s">
        <v>119</v>
      </c>
      <c r="AV326" s="113" t="s">
        <v>116</v>
      </c>
      <c r="AZ326" s="15" t="s">
        <v>117</v>
      </c>
      <c r="BF326" s="114">
        <f t="shared" si="74"/>
        <v>18420</v>
      </c>
      <c r="BG326" s="114">
        <f t="shared" si="75"/>
        <v>0</v>
      </c>
      <c r="BH326" s="114">
        <f t="shared" si="76"/>
        <v>0</v>
      </c>
      <c r="BI326" s="114">
        <f t="shared" si="77"/>
        <v>0</v>
      </c>
      <c r="BJ326" s="114">
        <f t="shared" si="78"/>
        <v>0</v>
      </c>
      <c r="BK326" s="15" t="s">
        <v>76</v>
      </c>
      <c r="BL326" s="114">
        <f t="shared" si="79"/>
        <v>18420</v>
      </c>
      <c r="BM326" s="15" t="s">
        <v>125</v>
      </c>
      <c r="BN326" s="113" t="s">
        <v>911</v>
      </c>
    </row>
    <row r="327" spans="1:66" s="2" customFormat="1" ht="33" customHeight="1" x14ac:dyDescent="0.2">
      <c r="A327" s="26"/>
      <c r="B327" s="133"/>
      <c r="C327" s="192" t="s">
        <v>912</v>
      </c>
      <c r="D327" s="192" t="s">
        <v>119</v>
      </c>
      <c r="E327" s="193" t="s">
        <v>913</v>
      </c>
      <c r="F327" s="194" t="s">
        <v>914</v>
      </c>
      <c r="G327" s="195" t="s">
        <v>122</v>
      </c>
      <c r="H327" s="196">
        <v>30</v>
      </c>
      <c r="I327" s="197">
        <v>507</v>
      </c>
      <c r="J327" s="197">
        <f>I327*'Rekapitulace stavby'!$AI$20</f>
        <v>507</v>
      </c>
      <c r="K327" s="197">
        <f t="shared" si="70"/>
        <v>15210</v>
      </c>
      <c r="L327" s="107" t="s">
        <v>123</v>
      </c>
      <c r="M327" s="108"/>
      <c r="N327" s="109" t="s">
        <v>1</v>
      </c>
      <c r="O327" s="110" t="s">
        <v>33</v>
      </c>
      <c r="P327" s="111">
        <v>0</v>
      </c>
      <c r="Q327" s="111">
        <f t="shared" si="71"/>
        <v>0</v>
      </c>
      <c r="R327" s="111">
        <v>0</v>
      </c>
      <c r="S327" s="111">
        <f t="shared" si="72"/>
        <v>0</v>
      </c>
      <c r="T327" s="111">
        <v>0</v>
      </c>
      <c r="U327" s="112">
        <f t="shared" si="73"/>
        <v>0</v>
      </c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S327" s="113" t="s">
        <v>247</v>
      </c>
      <c r="AU327" s="113" t="s">
        <v>119</v>
      </c>
      <c r="AV327" s="113" t="s">
        <v>116</v>
      </c>
      <c r="AZ327" s="15" t="s">
        <v>117</v>
      </c>
      <c r="BF327" s="114">
        <f t="shared" si="74"/>
        <v>15210</v>
      </c>
      <c r="BG327" s="114">
        <f t="shared" si="75"/>
        <v>0</v>
      </c>
      <c r="BH327" s="114">
        <f t="shared" si="76"/>
        <v>0</v>
      </c>
      <c r="BI327" s="114">
        <f t="shared" si="77"/>
        <v>0</v>
      </c>
      <c r="BJ327" s="114">
        <f t="shared" si="78"/>
        <v>0</v>
      </c>
      <c r="BK327" s="15" t="s">
        <v>76</v>
      </c>
      <c r="BL327" s="114">
        <f t="shared" si="79"/>
        <v>15210</v>
      </c>
      <c r="BM327" s="15" t="s">
        <v>247</v>
      </c>
      <c r="BN327" s="113" t="s">
        <v>915</v>
      </c>
    </row>
    <row r="328" spans="1:66" s="2" customFormat="1" ht="62.65" customHeight="1" x14ac:dyDescent="0.2">
      <c r="A328" s="26"/>
      <c r="B328" s="133"/>
      <c r="C328" s="192" t="s">
        <v>916</v>
      </c>
      <c r="D328" s="192" t="s">
        <v>119</v>
      </c>
      <c r="E328" s="193" t="s">
        <v>917</v>
      </c>
      <c r="F328" s="194" t="s">
        <v>918</v>
      </c>
      <c r="G328" s="195" t="s">
        <v>122</v>
      </c>
      <c r="H328" s="196">
        <v>20</v>
      </c>
      <c r="I328" s="197">
        <v>4380</v>
      </c>
      <c r="J328" s="197">
        <f>I328*'Rekapitulace stavby'!$AI$20</f>
        <v>4380</v>
      </c>
      <c r="K328" s="197">
        <f t="shared" si="70"/>
        <v>87600</v>
      </c>
      <c r="L328" s="107" t="s">
        <v>123</v>
      </c>
      <c r="M328" s="108"/>
      <c r="N328" s="109" t="s">
        <v>1</v>
      </c>
      <c r="O328" s="110" t="s">
        <v>33</v>
      </c>
      <c r="P328" s="111">
        <v>0</v>
      </c>
      <c r="Q328" s="111">
        <f t="shared" si="71"/>
        <v>0</v>
      </c>
      <c r="R328" s="111">
        <v>0</v>
      </c>
      <c r="S328" s="111">
        <f t="shared" si="72"/>
        <v>0</v>
      </c>
      <c r="T328" s="111">
        <v>0</v>
      </c>
      <c r="U328" s="112">
        <f t="shared" si="73"/>
        <v>0</v>
      </c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S328" s="113" t="s">
        <v>247</v>
      </c>
      <c r="AU328" s="113" t="s">
        <v>119</v>
      </c>
      <c r="AV328" s="113" t="s">
        <v>116</v>
      </c>
      <c r="AZ328" s="15" t="s">
        <v>117</v>
      </c>
      <c r="BF328" s="114">
        <f t="shared" si="74"/>
        <v>87600</v>
      </c>
      <c r="BG328" s="114">
        <f t="shared" si="75"/>
        <v>0</v>
      </c>
      <c r="BH328" s="114">
        <f t="shared" si="76"/>
        <v>0</v>
      </c>
      <c r="BI328" s="114">
        <f t="shared" si="77"/>
        <v>0</v>
      </c>
      <c r="BJ328" s="114">
        <f t="shared" si="78"/>
        <v>0</v>
      </c>
      <c r="BK328" s="15" t="s">
        <v>76</v>
      </c>
      <c r="BL328" s="114">
        <f t="shared" si="79"/>
        <v>87600</v>
      </c>
      <c r="BM328" s="15" t="s">
        <v>247</v>
      </c>
      <c r="BN328" s="113" t="s">
        <v>919</v>
      </c>
    </row>
    <row r="329" spans="1:66" s="2" customFormat="1" ht="33" customHeight="1" x14ac:dyDescent="0.2">
      <c r="A329" s="26"/>
      <c r="B329" s="133"/>
      <c r="C329" s="192" t="s">
        <v>920</v>
      </c>
      <c r="D329" s="192" t="s">
        <v>119</v>
      </c>
      <c r="E329" s="193" t="s">
        <v>921</v>
      </c>
      <c r="F329" s="194" t="s">
        <v>922</v>
      </c>
      <c r="G329" s="195" t="s">
        <v>122</v>
      </c>
      <c r="H329" s="196">
        <v>20</v>
      </c>
      <c r="I329" s="197">
        <v>9.3800000000000008</v>
      </c>
      <c r="J329" s="197">
        <f>I329*'Rekapitulace stavby'!$AI$20</f>
        <v>9.3800000000000008</v>
      </c>
      <c r="K329" s="197">
        <f t="shared" si="70"/>
        <v>187.6</v>
      </c>
      <c r="L329" s="107" t="s">
        <v>123</v>
      </c>
      <c r="M329" s="108"/>
      <c r="N329" s="109" t="s">
        <v>1</v>
      </c>
      <c r="O329" s="110" t="s">
        <v>33</v>
      </c>
      <c r="P329" s="111">
        <v>0</v>
      </c>
      <c r="Q329" s="111">
        <f t="shared" si="71"/>
        <v>0</v>
      </c>
      <c r="R329" s="111">
        <v>0</v>
      </c>
      <c r="S329" s="111">
        <f t="shared" si="72"/>
        <v>0</v>
      </c>
      <c r="T329" s="111">
        <v>0</v>
      </c>
      <c r="U329" s="112">
        <f t="shared" si="73"/>
        <v>0</v>
      </c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S329" s="113" t="s">
        <v>247</v>
      </c>
      <c r="AU329" s="113" t="s">
        <v>119</v>
      </c>
      <c r="AV329" s="113" t="s">
        <v>116</v>
      </c>
      <c r="AZ329" s="15" t="s">
        <v>117</v>
      </c>
      <c r="BF329" s="114">
        <f t="shared" si="74"/>
        <v>187.6</v>
      </c>
      <c r="BG329" s="114">
        <f t="shared" si="75"/>
        <v>0</v>
      </c>
      <c r="BH329" s="114">
        <f t="shared" si="76"/>
        <v>0</v>
      </c>
      <c r="BI329" s="114">
        <f t="shared" si="77"/>
        <v>0</v>
      </c>
      <c r="BJ329" s="114">
        <f t="shared" si="78"/>
        <v>0</v>
      </c>
      <c r="BK329" s="15" t="s">
        <v>76</v>
      </c>
      <c r="BL329" s="114">
        <f t="shared" si="79"/>
        <v>187.6</v>
      </c>
      <c r="BM329" s="15" t="s">
        <v>247</v>
      </c>
      <c r="BN329" s="113" t="s">
        <v>923</v>
      </c>
    </row>
    <row r="330" spans="1:66" s="2" customFormat="1" ht="33" customHeight="1" x14ac:dyDescent="0.2">
      <c r="A330" s="26"/>
      <c r="B330" s="133"/>
      <c r="C330" s="192" t="s">
        <v>924</v>
      </c>
      <c r="D330" s="192" t="s">
        <v>119</v>
      </c>
      <c r="E330" s="193" t="s">
        <v>925</v>
      </c>
      <c r="F330" s="194" t="s">
        <v>926</v>
      </c>
      <c r="G330" s="195" t="s">
        <v>122</v>
      </c>
      <c r="H330" s="196">
        <v>100</v>
      </c>
      <c r="I330" s="197">
        <v>9.3800000000000008</v>
      </c>
      <c r="J330" s="197">
        <f>I330*'Rekapitulace stavby'!$AI$20</f>
        <v>9.3800000000000008</v>
      </c>
      <c r="K330" s="197">
        <f t="shared" si="70"/>
        <v>938</v>
      </c>
      <c r="L330" s="107" t="s">
        <v>123</v>
      </c>
      <c r="M330" s="108"/>
      <c r="N330" s="109" t="s">
        <v>1</v>
      </c>
      <c r="O330" s="110" t="s">
        <v>33</v>
      </c>
      <c r="P330" s="111">
        <v>0</v>
      </c>
      <c r="Q330" s="111">
        <f t="shared" si="71"/>
        <v>0</v>
      </c>
      <c r="R330" s="111">
        <v>0</v>
      </c>
      <c r="S330" s="111">
        <f t="shared" si="72"/>
        <v>0</v>
      </c>
      <c r="T330" s="111">
        <v>0</v>
      </c>
      <c r="U330" s="112">
        <f t="shared" si="73"/>
        <v>0</v>
      </c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S330" s="113" t="s">
        <v>247</v>
      </c>
      <c r="AU330" s="113" t="s">
        <v>119</v>
      </c>
      <c r="AV330" s="113" t="s">
        <v>116</v>
      </c>
      <c r="AZ330" s="15" t="s">
        <v>117</v>
      </c>
      <c r="BF330" s="114">
        <f t="shared" si="74"/>
        <v>938</v>
      </c>
      <c r="BG330" s="114">
        <f t="shared" si="75"/>
        <v>0</v>
      </c>
      <c r="BH330" s="114">
        <f t="shared" si="76"/>
        <v>0</v>
      </c>
      <c r="BI330" s="114">
        <f t="shared" si="77"/>
        <v>0</v>
      </c>
      <c r="BJ330" s="114">
        <f t="shared" si="78"/>
        <v>0</v>
      </c>
      <c r="BK330" s="15" t="s">
        <v>76</v>
      </c>
      <c r="BL330" s="114">
        <f t="shared" si="79"/>
        <v>938</v>
      </c>
      <c r="BM330" s="15" t="s">
        <v>247</v>
      </c>
      <c r="BN330" s="113" t="s">
        <v>927</v>
      </c>
    </row>
    <row r="331" spans="1:66" s="2" customFormat="1" ht="33" customHeight="1" x14ac:dyDescent="0.2">
      <c r="A331" s="26"/>
      <c r="B331" s="133"/>
      <c r="C331" s="192" t="s">
        <v>928</v>
      </c>
      <c r="D331" s="192" t="s">
        <v>119</v>
      </c>
      <c r="E331" s="193" t="s">
        <v>929</v>
      </c>
      <c r="F331" s="194" t="s">
        <v>930</v>
      </c>
      <c r="G331" s="195" t="s">
        <v>122</v>
      </c>
      <c r="H331" s="196">
        <v>25</v>
      </c>
      <c r="I331" s="197">
        <v>29.8</v>
      </c>
      <c r="J331" s="197">
        <f>I331*'Rekapitulace stavby'!$AI$20</f>
        <v>29.8</v>
      </c>
      <c r="K331" s="197">
        <f t="shared" si="70"/>
        <v>745</v>
      </c>
      <c r="L331" s="107" t="s">
        <v>123</v>
      </c>
      <c r="M331" s="108"/>
      <c r="N331" s="109" t="s">
        <v>1</v>
      </c>
      <c r="O331" s="110" t="s">
        <v>33</v>
      </c>
      <c r="P331" s="111">
        <v>0</v>
      </c>
      <c r="Q331" s="111">
        <f t="shared" si="71"/>
        <v>0</v>
      </c>
      <c r="R331" s="111">
        <v>0</v>
      </c>
      <c r="S331" s="111">
        <f t="shared" si="72"/>
        <v>0</v>
      </c>
      <c r="T331" s="111">
        <v>0</v>
      </c>
      <c r="U331" s="112">
        <f t="shared" si="73"/>
        <v>0</v>
      </c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S331" s="113" t="s">
        <v>247</v>
      </c>
      <c r="AU331" s="113" t="s">
        <v>119</v>
      </c>
      <c r="AV331" s="113" t="s">
        <v>116</v>
      </c>
      <c r="AZ331" s="15" t="s">
        <v>117</v>
      </c>
      <c r="BF331" s="114">
        <f t="shared" si="74"/>
        <v>745</v>
      </c>
      <c r="BG331" s="114">
        <f t="shared" si="75"/>
        <v>0</v>
      </c>
      <c r="BH331" s="114">
        <f t="shared" si="76"/>
        <v>0</v>
      </c>
      <c r="BI331" s="114">
        <f t="shared" si="77"/>
        <v>0</v>
      </c>
      <c r="BJ331" s="114">
        <f t="shared" si="78"/>
        <v>0</v>
      </c>
      <c r="BK331" s="15" t="s">
        <v>76</v>
      </c>
      <c r="BL331" s="114">
        <f t="shared" si="79"/>
        <v>745</v>
      </c>
      <c r="BM331" s="15" t="s">
        <v>247</v>
      </c>
      <c r="BN331" s="113" t="s">
        <v>931</v>
      </c>
    </row>
    <row r="332" spans="1:66" s="2" customFormat="1" ht="66.75" customHeight="1" x14ac:dyDescent="0.2">
      <c r="A332" s="26"/>
      <c r="B332" s="133"/>
      <c r="C332" s="192" t="s">
        <v>932</v>
      </c>
      <c r="D332" s="192" t="s">
        <v>119</v>
      </c>
      <c r="E332" s="193" t="s">
        <v>933</v>
      </c>
      <c r="F332" s="194" t="s">
        <v>934</v>
      </c>
      <c r="G332" s="195" t="s">
        <v>122</v>
      </c>
      <c r="H332" s="196">
        <v>20</v>
      </c>
      <c r="I332" s="197">
        <v>3770</v>
      </c>
      <c r="J332" s="197">
        <f>I332*'Rekapitulace stavby'!$AI$20</f>
        <v>3770</v>
      </c>
      <c r="K332" s="197">
        <f t="shared" si="70"/>
        <v>75400</v>
      </c>
      <c r="L332" s="107" t="s">
        <v>123</v>
      </c>
      <c r="M332" s="108"/>
      <c r="N332" s="109" t="s">
        <v>1</v>
      </c>
      <c r="O332" s="110" t="s">
        <v>33</v>
      </c>
      <c r="P332" s="111">
        <v>0</v>
      </c>
      <c r="Q332" s="111">
        <f t="shared" si="71"/>
        <v>0</v>
      </c>
      <c r="R332" s="111">
        <v>0</v>
      </c>
      <c r="S332" s="111">
        <f t="shared" si="72"/>
        <v>0</v>
      </c>
      <c r="T332" s="111">
        <v>0</v>
      </c>
      <c r="U332" s="112">
        <f t="shared" si="73"/>
        <v>0</v>
      </c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S332" s="113" t="s">
        <v>247</v>
      </c>
      <c r="AU332" s="113" t="s">
        <v>119</v>
      </c>
      <c r="AV332" s="113" t="s">
        <v>116</v>
      </c>
      <c r="AZ332" s="15" t="s">
        <v>117</v>
      </c>
      <c r="BF332" s="114">
        <f t="shared" si="74"/>
        <v>75400</v>
      </c>
      <c r="BG332" s="114">
        <f t="shared" si="75"/>
        <v>0</v>
      </c>
      <c r="BH332" s="114">
        <f t="shared" si="76"/>
        <v>0</v>
      </c>
      <c r="BI332" s="114">
        <f t="shared" si="77"/>
        <v>0</v>
      </c>
      <c r="BJ332" s="114">
        <f t="shared" si="78"/>
        <v>0</v>
      </c>
      <c r="BK332" s="15" t="s">
        <v>76</v>
      </c>
      <c r="BL332" s="114">
        <f t="shared" si="79"/>
        <v>75400</v>
      </c>
      <c r="BM332" s="15" t="s">
        <v>247</v>
      </c>
      <c r="BN332" s="113" t="s">
        <v>935</v>
      </c>
    </row>
    <row r="333" spans="1:66" s="2" customFormat="1" ht="49.15" customHeight="1" x14ac:dyDescent="0.2">
      <c r="A333" s="26"/>
      <c r="B333" s="133"/>
      <c r="C333" s="192" t="s">
        <v>936</v>
      </c>
      <c r="D333" s="192" t="s">
        <v>119</v>
      </c>
      <c r="E333" s="193" t="s">
        <v>909</v>
      </c>
      <c r="F333" s="194" t="s">
        <v>910</v>
      </c>
      <c r="G333" s="195" t="s">
        <v>122</v>
      </c>
      <c r="H333" s="196">
        <v>20</v>
      </c>
      <c r="I333" s="197">
        <v>614</v>
      </c>
      <c r="J333" s="197">
        <f>I333*'Rekapitulace stavby'!$AI$20</f>
        <v>614</v>
      </c>
      <c r="K333" s="197">
        <f t="shared" si="70"/>
        <v>12280</v>
      </c>
      <c r="L333" s="107" t="s">
        <v>123</v>
      </c>
      <c r="M333" s="108"/>
      <c r="N333" s="109" t="s">
        <v>1</v>
      </c>
      <c r="O333" s="110" t="s">
        <v>33</v>
      </c>
      <c r="P333" s="111">
        <v>0</v>
      </c>
      <c r="Q333" s="111">
        <f t="shared" si="71"/>
        <v>0</v>
      </c>
      <c r="R333" s="111">
        <v>0</v>
      </c>
      <c r="S333" s="111">
        <f t="shared" si="72"/>
        <v>0</v>
      </c>
      <c r="T333" s="111">
        <v>0</v>
      </c>
      <c r="U333" s="112">
        <f t="shared" si="73"/>
        <v>0</v>
      </c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S333" s="113" t="s">
        <v>247</v>
      </c>
      <c r="AU333" s="113" t="s">
        <v>119</v>
      </c>
      <c r="AV333" s="113" t="s">
        <v>116</v>
      </c>
      <c r="AZ333" s="15" t="s">
        <v>117</v>
      </c>
      <c r="BF333" s="114">
        <f t="shared" si="74"/>
        <v>12280</v>
      </c>
      <c r="BG333" s="114">
        <f t="shared" si="75"/>
        <v>0</v>
      </c>
      <c r="BH333" s="114">
        <f t="shared" si="76"/>
        <v>0</v>
      </c>
      <c r="BI333" s="114">
        <f t="shared" si="77"/>
        <v>0</v>
      </c>
      <c r="BJ333" s="114">
        <f t="shared" si="78"/>
        <v>0</v>
      </c>
      <c r="BK333" s="15" t="s">
        <v>76</v>
      </c>
      <c r="BL333" s="114">
        <f t="shared" si="79"/>
        <v>12280</v>
      </c>
      <c r="BM333" s="15" t="s">
        <v>247</v>
      </c>
      <c r="BN333" s="113" t="s">
        <v>937</v>
      </c>
    </row>
    <row r="334" spans="1:66" s="2" customFormat="1" ht="33" customHeight="1" x14ac:dyDescent="0.2">
      <c r="A334" s="26"/>
      <c r="B334" s="133"/>
      <c r="C334" s="192" t="s">
        <v>938</v>
      </c>
      <c r="D334" s="192" t="s">
        <v>119</v>
      </c>
      <c r="E334" s="193" t="s">
        <v>939</v>
      </c>
      <c r="F334" s="194" t="s">
        <v>940</v>
      </c>
      <c r="G334" s="195" t="s">
        <v>122</v>
      </c>
      <c r="H334" s="196">
        <v>100</v>
      </c>
      <c r="I334" s="197">
        <v>9.3800000000000008</v>
      </c>
      <c r="J334" s="197">
        <f>I334*'Rekapitulace stavby'!$AI$20</f>
        <v>9.3800000000000008</v>
      </c>
      <c r="K334" s="197">
        <f t="shared" si="70"/>
        <v>938</v>
      </c>
      <c r="L334" s="107" t="s">
        <v>123</v>
      </c>
      <c r="M334" s="108"/>
      <c r="N334" s="109" t="s">
        <v>1</v>
      </c>
      <c r="O334" s="110" t="s">
        <v>33</v>
      </c>
      <c r="P334" s="111">
        <v>0</v>
      </c>
      <c r="Q334" s="111">
        <f t="shared" si="71"/>
        <v>0</v>
      </c>
      <c r="R334" s="111">
        <v>0</v>
      </c>
      <c r="S334" s="111">
        <f t="shared" si="72"/>
        <v>0</v>
      </c>
      <c r="T334" s="111">
        <v>0</v>
      </c>
      <c r="U334" s="112">
        <f t="shared" si="73"/>
        <v>0</v>
      </c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S334" s="113" t="s">
        <v>247</v>
      </c>
      <c r="AU334" s="113" t="s">
        <v>119</v>
      </c>
      <c r="AV334" s="113" t="s">
        <v>116</v>
      </c>
      <c r="AZ334" s="15" t="s">
        <v>117</v>
      </c>
      <c r="BF334" s="114">
        <f t="shared" si="74"/>
        <v>938</v>
      </c>
      <c r="BG334" s="114">
        <f t="shared" si="75"/>
        <v>0</v>
      </c>
      <c r="BH334" s="114">
        <f t="shared" si="76"/>
        <v>0</v>
      </c>
      <c r="BI334" s="114">
        <f t="shared" si="77"/>
        <v>0</v>
      </c>
      <c r="BJ334" s="114">
        <f t="shared" si="78"/>
        <v>0</v>
      </c>
      <c r="BK334" s="15" t="s">
        <v>76</v>
      </c>
      <c r="BL334" s="114">
        <f t="shared" si="79"/>
        <v>938</v>
      </c>
      <c r="BM334" s="15" t="s">
        <v>247</v>
      </c>
      <c r="BN334" s="113" t="s">
        <v>941</v>
      </c>
    </row>
    <row r="335" spans="1:66" s="2" customFormat="1" ht="33" customHeight="1" x14ac:dyDescent="0.2">
      <c r="A335" s="26"/>
      <c r="B335" s="133"/>
      <c r="C335" s="192" t="s">
        <v>942</v>
      </c>
      <c r="D335" s="192" t="s">
        <v>119</v>
      </c>
      <c r="E335" s="193" t="s">
        <v>943</v>
      </c>
      <c r="F335" s="194" t="s">
        <v>944</v>
      </c>
      <c r="G335" s="195" t="s">
        <v>122</v>
      </c>
      <c r="H335" s="196">
        <v>100</v>
      </c>
      <c r="I335" s="197">
        <v>21.3</v>
      </c>
      <c r="J335" s="197">
        <f>I335*'Rekapitulace stavby'!$AI$20</f>
        <v>21.3</v>
      </c>
      <c r="K335" s="197">
        <f t="shared" si="70"/>
        <v>2130</v>
      </c>
      <c r="L335" s="107" t="s">
        <v>123</v>
      </c>
      <c r="M335" s="108"/>
      <c r="N335" s="109" t="s">
        <v>1</v>
      </c>
      <c r="O335" s="110" t="s">
        <v>33</v>
      </c>
      <c r="P335" s="111">
        <v>0</v>
      </c>
      <c r="Q335" s="111">
        <f t="shared" si="71"/>
        <v>0</v>
      </c>
      <c r="R335" s="111">
        <v>0</v>
      </c>
      <c r="S335" s="111">
        <f t="shared" si="72"/>
        <v>0</v>
      </c>
      <c r="T335" s="111">
        <v>0</v>
      </c>
      <c r="U335" s="112">
        <f t="shared" si="73"/>
        <v>0</v>
      </c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S335" s="113" t="s">
        <v>247</v>
      </c>
      <c r="AU335" s="113" t="s">
        <v>119</v>
      </c>
      <c r="AV335" s="113" t="s">
        <v>116</v>
      </c>
      <c r="AZ335" s="15" t="s">
        <v>117</v>
      </c>
      <c r="BF335" s="114">
        <f t="shared" si="74"/>
        <v>2130</v>
      </c>
      <c r="BG335" s="114">
        <f t="shared" si="75"/>
        <v>0</v>
      </c>
      <c r="BH335" s="114">
        <f t="shared" si="76"/>
        <v>0</v>
      </c>
      <c r="BI335" s="114">
        <f t="shared" si="77"/>
        <v>0</v>
      </c>
      <c r="BJ335" s="114">
        <f t="shared" si="78"/>
        <v>0</v>
      </c>
      <c r="BK335" s="15" t="s">
        <v>76</v>
      </c>
      <c r="BL335" s="114">
        <f t="shared" si="79"/>
        <v>2130</v>
      </c>
      <c r="BM335" s="15" t="s">
        <v>247</v>
      </c>
      <c r="BN335" s="113" t="s">
        <v>945</v>
      </c>
    </row>
    <row r="336" spans="1:66" s="2" customFormat="1" ht="33" customHeight="1" x14ac:dyDescent="0.2">
      <c r="A336" s="26"/>
      <c r="B336" s="133"/>
      <c r="C336" s="192" t="s">
        <v>946</v>
      </c>
      <c r="D336" s="192" t="s">
        <v>119</v>
      </c>
      <c r="E336" s="193" t="s">
        <v>947</v>
      </c>
      <c r="F336" s="194" t="s">
        <v>948</v>
      </c>
      <c r="G336" s="195" t="s">
        <v>122</v>
      </c>
      <c r="H336" s="196">
        <v>50</v>
      </c>
      <c r="I336" s="197">
        <v>34.5</v>
      </c>
      <c r="J336" s="197">
        <f>I336*'Rekapitulace stavby'!$AI$20</f>
        <v>34.5</v>
      </c>
      <c r="K336" s="197">
        <f t="shared" si="70"/>
        <v>1725</v>
      </c>
      <c r="L336" s="107" t="s">
        <v>123</v>
      </c>
      <c r="M336" s="108"/>
      <c r="N336" s="109" t="s">
        <v>1</v>
      </c>
      <c r="O336" s="110" t="s">
        <v>33</v>
      </c>
      <c r="P336" s="111">
        <v>0</v>
      </c>
      <c r="Q336" s="111">
        <f t="shared" si="71"/>
        <v>0</v>
      </c>
      <c r="R336" s="111">
        <v>0</v>
      </c>
      <c r="S336" s="111">
        <f t="shared" si="72"/>
        <v>0</v>
      </c>
      <c r="T336" s="111">
        <v>0</v>
      </c>
      <c r="U336" s="112">
        <f t="shared" si="73"/>
        <v>0</v>
      </c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S336" s="113" t="s">
        <v>247</v>
      </c>
      <c r="AU336" s="113" t="s">
        <v>119</v>
      </c>
      <c r="AV336" s="113" t="s">
        <v>116</v>
      </c>
      <c r="AZ336" s="15" t="s">
        <v>117</v>
      </c>
      <c r="BF336" s="114">
        <f t="shared" si="74"/>
        <v>1725</v>
      </c>
      <c r="BG336" s="114">
        <f t="shared" si="75"/>
        <v>0</v>
      </c>
      <c r="BH336" s="114">
        <f t="shared" si="76"/>
        <v>0</v>
      </c>
      <c r="BI336" s="114">
        <f t="shared" si="77"/>
        <v>0</v>
      </c>
      <c r="BJ336" s="114">
        <f t="shared" si="78"/>
        <v>0</v>
      </c>
      <c r="BK336" s="15" t="s">
        <v>76</v>
      </c>
      <c r="BL336" s="114">
        <f t="shared" si="79"/>
        <v>1725</v>
      </c>
      <c r="BM336" s="15" t="s">
        <v>247</v>
      </c>
      <c r="BN336" s="113" t="s">
        <v>949</v>
      </c>
    </row>
    <row r="337" spans="1:66" s="2" customFormat="1" ht="37.9" customHeight="1" x14ac:dyDescent="0.2">
      <c r="A337" s="26"/>
      <c r="B337" s="133"/>
      <c r="C337" s="192" t="s">
        <v>950</v>
      </c>
      <c r="D337" s="192" t="s">
        <v>119</v>
      </c>
      <c r="E337" s="193" t="s">
        <v>951</v>
      </c>
      <c r="F337" s="194" t="s">
        <v>952</v>
      </c>
      <c r="G337" s="195" t="s">
        <v>122</v>
      </c>
      <c r="H337" s="196">
        <v>50</v>
      </c>
      <c r="I337" s="197">
        <v>393</v>
      </c>
      <c r="J337" s="197">
        <f>I337*'Rekapitulace stavby'!$AI$20</f>
        <v>393</v>
      </c>
      <c r="K337" s="197">
        <f t="shared" si="70"/>
        <v>19650</v>
      </c>
      <c r="L337" s="107" t="s">
        <v>123</v>
      </c>
      <c r="M337" s="108"/>
      <c r="N337" s="109" t="s">
        <v>1</v>
      </c>
      <c r="O337" s="110" t="s">
        <v>33</v>
      </c>
      <c r="P337" s="111">
        <v>0</v>
      </c>
      <c r="Q337" s="111">
        <f t="shared" si="71"/>
        <v>0</v>
      </c>
      <c r="R337" s="111">
        <v>0</v>
      </c>
      <c r="S337" s="111">
        <f t="shared" si="72"/>
        <v>0</v>
      </c>
      <c r="T337" s="111">
        <v>0</v>
      </c>
      <c r="U337" s="112">
        <f t="shared" si="73"/>
        <v>0</v>
      </c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S337" s="113" t="s">
        <v>247</v>
      </c>
      <c r="AU337" s="113" t="s">
        <v>119</v>
      </c>
      <c r="AV337" s="113" t="s">
        <v>116</v>
      </c>
      <c r="AZ337" s="15" t="s">
        <v>117</v>
      </c>
      <c r="BF337" s="114">
        <f t="shared" si="74"/>
        <v>19650</v>
      </c>
      <c r="BG337" s="114">
        <f t="shared" si="75"/>
        <v>0</v>
      </c>
      <c r="BH337" s="114">
        <f t="shared" si="76"/>
        <v>0</v>
      </c>
      <c r="BI337" s="114">
        <f t="shared" si="77"/>
        <v>0</v>
      </c>
      <c r="BJ337" s="114">
        <f t="shared" si="78"/>
        <v>0</v>
      </c>
      <c r="BK337" s="15" t="s">
        <v>76</v>
      </c>
      <c r="BL337" s="114">
        <f t="shared" si="79"/>
        <v>19650</v>
      </c>
      <c r="BM337" s="15" t="s">
        <v>247</v>
      </c>
      <c r="BN337" s="113" t="s">
        <v>953</v>
      </c>
    </row>
    <row r="338" spans="1:66" s="2" customFormat="1" ht="24.2" customHeight="1" x14ac:dyDescent="0.2">
      <c r="A338" s="26"/>
      <c r="B338" s="133"/>
      <c r="C338" s="192" t="s">
        <v>954</v>
      </c>
      <c r="D338" s="192" t="s">
        <v>119</v>
      </c>
      <c r="E338" s="193" t="s">
        <v>955</v>
      </c>
      <c r="F338" s="194" t="s">
        <v>956</v>
      </c>
      <c r="G338" s="195" t="s">
        <v>122</v>
      </c>
      <c r="H338" s="196">
        <v>20</v>
      </c>
      <c r="I338" s="197">
        <v>2000</v>
      </c>
      <c r="J338" s="197">
        <f>I338*'Rekapitulace stavby'!$AI$20</f>
        <v>2000</v>
      </c>
      <c r="K338" s="197">
        <f t="shared" si="70"/>
        <v>40000</v>
      </c>
      <c r="L338" s="107" t="s">
        <v>123</v>
      </c>
      <c r="M338" s="108"/>
      <c r="N338" s="109" t="s">
        <v>1</v>
      </c>
      <c r="O338" s="110" t="s">
        <v>33</v>
      </c>
      <c r="P338" s="111">
        <v>0</v>
      </c>
      <c r="Q338" s="111">
        <f t="shared" si="71"/>
        <v>0</v>
      </c>
      <c r="R338" s="111">
        <v>0</v>
      </c>
      <c r="S338" s="111">
        <f t="shared" si="72"/>
        <v>0</v>
      </c>
      <c r="T338" s="111">
        <v>0</v>
      </c>
      <c r="U338" s="112">
        <f t="shared" si="73"/>
        <v>0</v>
      </c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S338" s="113" t="s">
        <v>247</v>
      </c>
      <c r="AU338" s="113" t="s">
        <v>119</v>
      </c>
      <c r="AV338" s="113" t="s">
        <v>116</v>
      </c>
      <c r="AZ338" s="15" t="s">
        <v>117</v>
      </c>
      <c r="BF338" s="114">
        <f t="shared" si="74"/>
        <v>40000</v>
      </c>
      <c r="BG338" s="114">
        <f t="shared" si="75"/>
        <v>0</v>
      </c>
      <c r="BH338" s="114">
        <f t="shared" si="76"/>
        <v>0</v>
      </c>
      <c r="BI338" s="114">
        <f t="shared" si="77"/>
        <v>0</v>
      </c>
      <c r="BJ338" s="114">
        <f t="shared" si="78"/>
        <v>0</v>
      </c>
      <c r="BK338" s="15" t="s">
        <v>76</v>
      </c>
      <c r="BL338" s="114">
        <f t="shared" si="79"/>
        <v>40000</v>
      </c>
      <c r="BM338" s="15" t="s">
        <v>247</v>
      </c>
      <c r="BN338" s="113" t="s">
        <v>957</v>
      </c>
    </row>
    <row r="339" spans="1:66" s="2" customFormat="1" ht="24.2" customHeight="1" x14ac:dyDescent="0.2">
      <c r="A339" s="26"/>
      <c r="B339" s="133"/>
      <c r="C339" s="192" t="s">
        <v>958</v>
      </c>
      <c r="D339" s="192" t="s">
        <v>119</v>
      </c>
      <c r="E339" s="193" t="s">
        <v>959</v>
      </c>
      <c r="F339" s="194" t="s">
        <v>960</v>
      </c>
      <c r="G339" s="195" t="s">
        <v>122</v>
      </c>
      <c r="H339" s="196">
        <v>20</v>
      </c>
      <c r="I339" s="197">
        <v>1990</v>
      </c>
      <c r="J339" s="197">
        <f>I339*'Rekapitulace stavby'!$AI$20</f>
        <v>1990</v>
      </c>
      <c r="K339" s="197">
        <f t="shared" si="70"/>
        <v>39800</v>
      </c>
      <c r="L339" s="107" t="s">
        <v>123</v>
      </c>
      <c r="M339" s="108"/>
      <c r="N339" s="109" t="s">
        <v>1</v>
      </c>
      <c r="O339" s="110" t="s">
        <v>33</v>
      </c>
      <c r="P339" s="111">
        <v>0</v>
      </c>
      <c r="Q339" s="111">
        <f t="shared" si="71"/>
        <v>0</v>
      </c>
      <c r="R339" s="111">
        <v>0</v>
      </c>
      <c r="S339" s="111">
        <f t="shared" si="72"/>
        <v>0</v>
      </c>
      <c r="T339" s="111">
        <v>0</v>
      </c>
      <c r="U339" s="112">
        <f t="shared" si="73"/>
        <v>0</v>
      </c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S339" s="113" t="s">
        <v>247</v>
      </c>
      <c r="AU339" s="113" t="s">
        <v>119</v>
      </c>
      <c r="AV339" s="113" t="s">
        <v>116</v>
      </c>
      <c r="AZ339" s="15" t="s">
        <v>117</v>
      </c>
      <c r="BF339" s="114">
        <f t="shared" si="74"/>
        <v>39800</v>
      </c>
      <c r="BG339" s="114">
        <f t="shared" si="75"/>
        <v>0</v>
      </c>
      <c r="BH339" s="114">
        <f t="shared" si="76"/>
        <v>0</v>
      </c>
      <c r="BI339" s="114">
        <f t="shared" si="77"/>
        <v>0</v>
      </c>
      <c r="BJ339" s="114">
        <f t="shared" si="78"/>
        <v>0</v>
      </c>
      <c r="BK339" s="15" t="s">
        <v>76</v>
      </c>
      <c r="BL339" s="114">
        <f t="shared" si="79"/>
        <v>39800</v>
      </c>
      <c r="BM339" s="15" t="s">
        <v>247</v>
      </c>
      <c r="BN339" s="113" t="s">
        <v>961</v>
      </c>
    </row>
    <row r="340" spans="1:66" s="2" customFormat="1" ht="37.9" customHeight="1" x14ac:dyDescent="0.2">
      <c r="A340" s="26"/>
      <c r="B340" s="133"/>
      <c r="C340" s="192" t="s">
        <v>962</v>
      </c>
      <c r="D340" s="192" t="s">
        <v>119</v>
      </c>
      <c r="E340" s="193" t="s">
        <v>963</v>
      </c>
      <c r="F340" s="194" t="s">
        <v>964</v>
      </c>
      <c r="G340" s="195" t="s">
        <v>122</v>
      </c>
      <c r="H340" s="196">
        <v>20</v>
      </c>
      <c r="I340" s="197">
        <v>13</v>
      </c>
      <c r="J340" s="197">
        <f>I340*'Rekapitulace stavby'!$AI$20</f>
        <v>13</v>
      </c>
      <c r="K340" s="197">
        <f t="shared" si="70"/>
        <v>260</v>
      </c>
      <c r="L340" s="107" t="s">
        <v>123</v>
      </c>
      <c r="M340" s="108"/>
      <c r="N340" s="109" t="s">
        <v>1</v>
      </c>
      <c r="O340" s="110" t="s">
        <v>33</v>
      </c>
      <c r="P340" s="111">
        <v>0</v>
      </c>
      <c r="Q340" s="111">
        <f t="shared" si="71"/>
        <v>0</v>
      </c>
      <c r="R340" s="111">
        <v>0</v>
      </c>
      <c r="S340" s="111">
        <f t="shared" si="72"/>
        <v>0</v>
      </c>
      <c r="T340" s="111">
        <v>0</v>
      </c>
      <c r="U340" s="112">
        <f t="shared" si="73"/>
        <v>0</v>
      </c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S340" s="113" t="s">
        <v>124</v>
      </c>
      <c r="AU340" s="113" t="s">
        <v>119</v>
      </c>
      <c r="AV340" s="113" t="s">
        <v>116</v>
      </c>
      <c r="AZ340" s="15" t="s">
        <v>117</v>
      </c>
      <c r="BF340" s="114">
        <f t="shared" si="74"/>
        <v>260</v>
      </c>
      <c r="BG340" s="114">
        <f t="shared" si="75"/>
        <v>0</v>
      </c>
      <c r="BH340" s="114">
        <f t="shared" si="76"/>
        <v>0</v>
      </c>
      <c r="BI340" s="114">
        <f t="shared" si="77"/>
        <v>0</v>
      </c>
      <c r="BJ340" s="114">
        <f t="shared" si="78"/>
        <v>0</v>
      </c>
      <c r="BK340" s="15" t="s">
        <v>76</v>
      </c>
      <c r="BL340" s="114">
        <f t="shared" si="79"/>
        <v>260</v>
      </c>
      <c r="BM340" s="15" t="s">
        <v>125</v>
      </c>
      <c r="BN340" s="113" t="s">
        <v>965</v>
      </c>
    </row>
    <row r="341" spans="1:66" s="2" customFormat="1" ht="37.9" customHeight="1" x14ac:dyDescent="0.2">
      <c r="A341" s="26"/>
      <c r="B341" s="133"/>
      <c r="C341" s="192" t="s">
        <v>966</v>
      </c>
      <c r="D341" s="192" t="s">
        <v>119</v>
      </c>
      <c r="E341" s="193" t="s">
        <v>967</v>
      </c>
      <c r="F341" s="194" t="s">
        <v>968</v>
      </c>
      <c r="G341" s="195" t="s">
        <v>122</v>
      </c>
      <c r="H341" s="196">
        <v>10</v>
      </c>
      <c r="I341" s="197">
        <v>707</v>
      </c>
      <c r="J341" s="197">
        <f>I341*'Rekapitulace stavby'!$AI$20</f>
        <v>707</v>
      </c>
      <c r="K341" s="197">
        <f t="shared" si="70"/>
        <v>7070</v>
      </c>
      <c r="L341" s="107" t="s">
        <v>123</v>
      </c>
      <c r="M341" s="108"/>
      <c r="N341" s="109" t="s">
        <v>1</v>
      </c>
      <c r="O341" s="110" t="s">
        <v>33</v>
      </c>
      <c r="P341" s="111">
        <v>0</v>
      </c>
      <c r="Q341" s="111">
        <f t="shared" si="71"/>
        <v>0</v>
      </c>
      <c r="R341" s="111">
        <v>0</v>
      </c>
      <c r="S341" s="111">
        <f t="shared" si="72"/>
        <v>0</v>
      </c>
      <c r="T341" s="111">
        <v>0</v>
      </c>
      <c r="U341" s="112">
        <f t="shared" si="73"/>
        <v>0</v>
      </c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S341" s="113" t="s">
        <v>124</v>
      </c>
      <c r="AU341" s="113" t="s">
        <v>119</v>
      </c>
      <c r="AV341" s="113" t="s">
        <v>116</v>
      </c>
      <c r="AZ341" s="15" t="s">
        <v>117</v>
      </c>
      <c r="BF341" s="114">
        <f t="shared" si="74"/>
        <v>7070</v>
      </c>
      <c r="BG341" s="114">
        <f t="shared" si="75"/>
        <v>0</v>
      </c>
      <c r="BH341" s="114">
        <f t="shared" si="76"/>
        <v>0</v>
      </c>
      <c r="BI341" s="114">
        <f t="shared" si="77"/>
        <v>0</v>
      </c>
      <c r="BJ341" s="114">
        <f t="shared" si="78"/>
        <v>0</v>
      </c>
      <c r="BK341" s="15" t="s">
        <v>76</v>
      </c>
      <c r="BL341" s="114">
        <f t="shared" si="79"/>
        <v>7070</v>
      </c>
      <c r="BM341" s="15" t="s">
        <v>125</v>
      </c>
      <c r="BN341" s="113" t="s">
        <v>969</v>
      </c>
    </row>
    <row r="342" spans="1:66" s="2" customFormat="1" ht="37.9" customHeight="1" x14ac:dyDescent="0.2">
      <c r="A342" s="26"/>
      <c r="B342" s="133"/>
      <c r="C342" s="192" t="s">
        <v>970</v>
      </c>
      <c r="D342" s="192" t="s">
        <v>119</v>
      </c>
      <c r="E342" s="193" t="s">
        <v>971</v>
      </c>
      <c r="F342" s="194" t="s">
        <v>972</v>
      </c>
      <c r="G342" s="195" t="s">
        <v>122</v>
      </c>
      <c r="H342" s="196">
        <v>5</v>
      </c>
      <c r="I342" s="197">
        <v>1060</v>
      </c>
      <c r="J342" s="197">
        <f>I342*'Rekapitulace stavby'!$AI$20</f>
        <v>1060</v>
      </c>
      <c r="K342" s="197">
        <f t="shared" si="70"/>
        <v>5300</v>
      </c>
      <c r="L342" s="107" t="s">
        <v>123</v>
      </c>
      <c r="M342" s="108"/>
      <c r="N342" s="109" t="s">
        <v>1</v>
      </c>
      <c r="O342" s="110" t="s">
        <v>33</v>
      </c>
      <c r="P342" s="111">
        <v>0</v>
      </c>
      <c r="Q342" s="111">
        <f t="shared" si="71"/>
        <v>0</v>
      </c>
      <c r="R342" s="111">
        <v>0</v>
      </c>
      <c r="S342" s="111">
        <f t="shared" si="72"/>
        <v>0</v>
      </c>
      <c r="T342" s="111">
        <v>0</v>
      </c>
      <c r="U342" s="112">
        <f t="shared" si="73"/>
        <v>0</v>
      </c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S342" s="113" t="s">
        <v>336</v>
      </c>
      <c r="AU342" s="113" t="s">
        <v>119</v>
      </c>
      <c r="AV342" s="113" t="s">
        <v>116</v>
      </c>
      <c r="AZ342" s="15" t="s">
        <v>117</v>
      </c>
      <c r="BF342" s="114">
        <f t="shared" si="74"/>
        <v>5300</v>
      </c>
      <c r="BG342" s="114">
        <f t="shared" si="75"/>
        <v>0</v>
      </c>
      <c r="BH342" s="114">
        <f t="shared" si="76"/>
        <v>0</v>
      </c>
      <c r="BI342" s="114">
        <f t="shared" si="77"/>
        <v>0</v>
      </c>
      <c r="BJ342" s="114">
        <f t="shared" si="78"/>
        <v>0</v>
      </c>
      <c r="BK342" s="15" t="s">
        <v>76</v>
      </c>
      <c r="BL342" s="114">
        <f t="shared" si="79"/>
        <v>5300</v>
      </c>
      <c r="BM342" s="15" t="s">
        <v>336</v>
      </c>
      <c r="BN342" s="113" t="s">
        <v>973</v>
      </c>
    </row>
    <row r="343" spans="1:66" s="2" customFormat="1" ht="24.2" customHeight="1" x14ac:dyDescent="0.2">
      <c r="A343" s="26"/>
      <c r="B343" s="133"/>
      <c r="C343" s="192" t="s">
        <v>974</v>
      </c>
      <c r="D343" s="192" t="s">
        <v>119</v>
      </c>
      <c r="E343" s="193" t="s">
        <v>975</v>
      </c>
      <c r="F343" s="194" t="s">
        <v>976</v>
      </c>
      <c r="G343" s="195" t="s">
        <v>122</v>
      </c>
      <c r="H343" s="196">
        <v>5</v>
      </c>
      <c r="I343" s="197">
        <v>692</v>
      </c>
      <c r="J343" s="197">
        <f>I343*'Rekapitulace stavby'!$AI$20</f>
        <v>692</v>
      </c>
      <c r="K343" s="197">
        <f t="shared" si="70"/>
        <v>3460</v>
      </c>
      <c r="L343" s="107" t="s">
        <v>123</v>
      </c>
      <c r="M343" s="108"/>
      <c r="N343" s="109" t="s">
        <v>1</v>
      </c>
      <c r="O343" s="110" t="s">
        <v>33</v>
      </c>
      <c r="P343" s="111">
        <v>0</v>
      </c>
      <c r="Q343" s="111">
        <f t="shared" si="71"/>
        <v>0</v>
      </c>
      <c r="R343" s="111">
        <v>0</v>
      </c>
      <c r="S343" s="111">
        <f t="shared" si="72"/>
        <v>0</v>
      </c>
      <c r="T343" s="111">
        <v>0</v>
      </c>
      <c r="U343" s="112">
        <f t="shared" si="73"/>
        <v>0</v>
      </c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S343" s="113" t="s">
        <v>336</v>
      </c>
      <c r="AU343" s="113" t="s">
        <v>119</v>
      </c>
      <c r="AV343" s="113" t="s">
        <v>116</v>
      </c>
      <c r="AZ343" s="15" t="s">
        <v>117</v>
      </c>
      <c r="BF343" s="114">
        <f t="shared" si="74"/>
        <v>3460</v>
      </c>
      <c r="BG343" s="114">
        <f t="shared" si="75"/>
        <v>0</v>
      </c>
      <c r="BH343" s="114">
        <f t="shared" si="76"/>
        <v>0</v>
      </c>
      <c r="BI343" s="114">
        <f t="shared" si="77"/>
        <v>0</v>
      </c>
      <c r="BJ343" s="114">
        <f t="shared" si="78"/>
        <v>0</v>
      </c>
      <c r="BK343" s="15" t="s">
        <v>76</v>
      </c>
      <c r="BL343" s="114">
        <f t="shared" si="79"/>
        <v>3460</v>
      </c>
      <c r="BM343" s="15" t="s">
        <v>336</v>
      </c>
      <c r="BN343" s="113" t="s">
        <v>977</v>
      </c>
    </row>
    <row r="344" spans="1:66" s="2" customFormat="1" ht="44.25" customHeight="1" x14ac:dyDescent="0.2">
      <c r="A344" s="26"/>
      <c r="B344" s="133"/>
      <c r="C344" s="192" t="s">
        <v>978</v>
      </c>
      <c r="D344" s="192" t="s">
        <v>119</v>
      </c>
      <c r="E344" s="193" t="s">
        <v>979</v>
      </c>
      <c r="F344" s="194" t="s">
        <v>980</v>
      </c>
      <c r="G344" s="195" t="s">
        <v>122</v>
      </c>
      <c r="H344" s="196">
        <v>5</v>
      </c>
      <c r="I344" s="197">
        <v>1120</v>
      </c>
      <c r="J344" s="197">
        <f>I344*'Rekapitulace stavby'!$AI$20</f>
        <v>1120</v>
      </c>
      <c r="K344" s="197">
        <f t="shared" si="70"/>
        <v>5600</v>
      </c>
      <c r="L344" s="107" t="s">
        <v>123</v>
      </c>
      <c r="M344" s="108"/>
      <c r="N344" s="109" t="s">
        <v>1</v>
      </c>
      <c r="O344" s="110" t="s">
        <v>33</v>
      </c>
      <c r="P344" s="111">
        <v>0</v>
      </c>
      <c r="Q344" s="111">
        <f t="shared" si="71"/>
        <v>0</v>
      </c>
      <c r="R344" s="111">
        <v>0</v>
      </c>
      <c r="S344" s="111">
        <f t="shared" si="72"/>
        <v>0</v>
      </c>
      <c r="T344" s="111">
        <v>0</v>
      </c>
      <c r="U344" s="112">
        <f t="shared" si="73"/>
        <v>0</v>
      </c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S344" s="113" t="s">
        <v>336</v>
      </c>
      <c r="AU344" s="113" t="s">
        <v>119</v>
      </c>
      <c r="AV344" s="113" t="s">
        <v>116</v>
      </c>
      <c r="AZ344" s="15" t="s">
        <v>117</v>
      </c>
      <c r="BF344" s="114">
        <f t="shared" si="74"/>
        <v>5600</v>
      </c>
      <c r="BG344" s="114">
        <f t="shared" si="75"/>
        <v>0</v>
      </c>
      <c r="BH344" s="114">
        <f t="shared" si="76"/>
        <v>0</v>
      </c>
      <c r="BI344" s="114">
        <f t="shared" si="77"/>
        <v>0</v>
      </c>
      <c r="BJ344" s="114">
        <f t="shared" si="78"/>
        <v>0</v>
      </c>
      <c r="BK344" s="15" t="s">
        <v>76</v>
      </c>
      <c r="BL344" s="114">
        <f t="shared" si="79"/>
        <v>5600</v>
      </c>
      <c r="BM344" s="15" t="s">
        <v>336</v>
      </c>
      <c r="BN344" s="113" t="s">
        <v>981</v>
      </c>
    </row>
    <row r="345" spans="1:66" s="2" customFormat="1" ht="37.9" customHeight="1" x14ac:dyDescent="0.2">
      <c r="A345" s="26"/>
      <c r="B345" s="133"/>
      <c r="C345" s="192" t="s">
        <v>982</v>
      </c>
      <c r="D345" s="192" t="s">
        <v>119</v>
      </c>
      <c r="E345" s="193" t="s">
        <v>983</v>
      </c>
      <c r="F345" s="194" t="s">
        <v>984</v>
      </c>
      <c r="G345" s="195" t="s">
        <v>122</v>
      </c>
      <c r="H345" s="196">
        <v>5</v>
      </c>
      <c r="I345" s="197">
        <v>1320</v>
      </c>
      <c r="J345" s="197">
        <f>I345*'Rekapitulace stavby'!$AI$20</f>
        <v>1320</v>
      </c>
      <c r="K345" s="197">
        <f t="shared" si="70"/>
        <v>6600</v>
      </c>
      <c r="L345" s="107" t="s">
        <v>123</v>
      </c>
      <c r="M345" s="108"/>
      <c r="N345" s="109" t="s">
        <v>1</v>
      </c>
      <c r="O345" s="110" t="s">
        <v>33</v>
      </c>
      <c r="P345" s="111">
        <v>0</v>
      </c>
      <c r="Q345" s="111">
        <f t="shared" si="71"/>
        <v>0</v>
      </c>
      <c r="R345" s="111">
        <v>0</v>
      </c>
      <c r="S345" s="111">
        <f t="shared" si="72"/>
        <v>0</v>
      </c>
      <c r="T345" s="111">
        <v>0</v>
      </c>
      <c r="U345" s="112">
        <f t="shared" si="73"/>
        <v>0</v>
      </c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S345" s="113" t="s">
        <v>336</v>
      </c>
      <c r="AU345" s="113" t="s">
        <v>119</v>
      </c>
      <c r="AV345" s="113" t="s">
        <v>116</v>
      </c>
      <c r="AZ345" s="15" t="s">
        <v>117</v>
      </c>
      <c r="BF345" s="114">
        <f t="shared" si="74"/>
        <v>6600</v>
      </c>
      <c r="BG345" s="114">
        <f t="shared" si="75"/>
        <v>0</v>
      </c>
      <c r="BH345" s="114">
        <f t="shared" si="76"/>
        <v>0</v>
      </c>
      <c r="BI345" s="114">
        <f t="shared" si="77"/>
        <v>0</v>
      </c>
      <c r="BJ345" s="114">
        <f t="shared" si="78"/>
        <v>0</v>
      </c>
      <c r="BK345" s="15" t="s">
        <v>76</v>
      </c>
      <c r="BL345" s="114">
        <f t="shared" si="79"/>
        <v>6600</v>
      </c>
      <c r="BM345" s="15" t="s">
        <v>336</v>
      </c>
      <c r="BN345" s="113" t="s">
        <v>985</v>
      </c>
    </row>
    <row r="346" spans="1:66" s="2" customFormat="1" ht="44.25" customHeight="1" x14ac:dyDescent="0.2">
      <c r="A346" s="26"/>
      <c r="B346" s="133"/>
      <c r="C346" s="192" t="s">
        <v>986</v>
      </c>
      <c r="D346" s="192" t="s">
        <v>119</v>
      </c>
      <c r="E346" s="193" t="s">
        <v>987</v>
      </c>
      <c r="F346" s="194" t="s">
        <v>988</v>
      </c>
      <c r="G346" s="195" t="s">
        <v>122</v>
      </c>
      <c r="H346" s="196">
        <v>5</v>
      </c>
      <c r="I346" s="197">
        <v>1480</v>
      </c>
      <c r="J346" s="197">
        <f>I346*'Rekapitulace stavby'!$AI$20</f>
        <v>1480</v>
      </c>
      <c r="K346" s="197">
        <f t="shared" si="70"/>
        <v>7400</v>
      </c>
      <c r="L346" s="107" t="s">
        <v>123</v>
      </c>
      <c r="M346" s="108"/>
      <c r="N346" s="109" t="s">
        <v>1</v>
      </c>
      <c r="O346" s="110" t="s">
        <v>33</v>
      </c>
      <c r="P346" s="111">
        <v>0</v>
      </c>
      <c r="Q346" s="111">
        <f t="shared" si="71"/>
        <v>0</v>
      </c>
      <c r="R346" s="111">
        <v>0</v>
      </c>
      <c r="S346" s="111">
        <f t="shared" si="72"/>
        <v>0</v>
      </c>
      <c r="T346" s="111">
        <v>0</v>
      </c>
      <c r="U346" s="112">
        <f t="shared" si="73"/>
        <v>0</v>
      </c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S346" s="113" t="s">
        <v>336</v>
      </c>
      <c r="AU346" s="113" t="s">
        <v>119</v>
      </c>
      <c r="AV346" s="113" t="s">
        <v>116</v>
      </c>
      <c r="AZ346" s="15" t="s">
        <v>117</v>
      </c>
      <c r="BF346" s="114">
        <f t="shared" si="74"/>
        <v>7400</v>
      </c>
      <c r="BG346" s="114">
        <f t="shared" si="75"/>
        <v>0</v>
      </c>
      <c r="BH346" s="114">
        <f t="shared" si="76"/>
        <v>0</v>
      </c>
      <c r="BI346" s="114">
        <f t="shared" si="77"/>
        <v>0</v>
      </c>
      <c r="BJ346" s="114">
        <f t="shared" si="78"/>
        <v>0</v>
      </c>
      <c r="BK346" s="15" t="s">
        <v>76</v>
      </c>
      <c r="BL346" s="114">
        <f t="shared" si="79"/>
        <v>7400</v>
      </c>
      <c r="BM346" s="15" t="s">
        <v>336</v>
      </c>
      <c r="BN346" s="113" t="s">
        <v>989</v>
      </c>
    </row>
    <row r="347" spans="1:66" s="2" customFormat="1" ht="55.5" customHeight="1" x14ac:dyDescent="0.2">
      <c r="A347" s="26"/>
      <c r="B347" s="133"/>
      <c r="C347" s="192" t="s">
        <v>990</v>
      </c>
      <c r="D347" s="192" t="s">
        <v>119</v>
      </c>
      <c r="E347" s="193" t="s">
        <v>991</v>
      </c>
      <c r="F347" s="194" t="s">
        <v>992</v>
      </c>
      <c r="G347" s="195" t="s">
        <v>122</v>
      </c>
      <c r="H347" s="196">
        <v>5</v>
      </c>
      <c r="I347" s="197">
        <v>1580</v>
      </c>
      <c r="J347" s="197">
        <f>I347*'Rekapitulace stavby'!$AI$20</f>
        <v>1580</v>
      </c>
      <c r="K347" s="197">
        <f t="shared" si="70"/>
        <v>7900</v>
      </c>
      <c r="L347" s="107" t="s">
        <v>123</v>
      </c>
      <c r="M347" s="108"/>
      <c r="N347" s="109" t="s">
        <v>1</v>
      </c>
      <c r="O347" s="110" t="s">
        <v>33</v>
      </c>
      <c r="P347" s="111">
        <v>0</v>
      </c>
      <c r="Q347" s="111">
        <f t="shared" si="71"/>
        <v>0</v>
      </c>
      <c r="R347" s="111">
        <v>0</v>
      </c>
      <c r="S347" s="111">
        <f t="shared" si="72"/>
        <v>0</v>
      </c>
      <c r="T347" s="111">
        <v>0</v>
      </c>
      <c r="U347" s="112">
        <f t="shared" si="73"/>
        <v>0</v>
      </c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S347" s="113" t="s">
        <v>336</v>
      </c>
      <c r="AU347" s="113" t="s">
        <v>119</v>
      </c>
      <c r="AV347" s="113" t="s">
        <v>116</v>
      </c>
      <c r="AZ347" s="15" t="s">
        <v>117</v>
      </c>
      <c r="BF347" s="114">
        <f t="shared" si="74"/>
        <v>7900</v>
      </c>
      <c r="BG347" s="114">
        <f t="shared" si="75"/>
        <v>0</v>
      </c>
      <c r="BH347" s="114">
        <f t="shared" si="76"/>
        <v>0</v>
      </c>
      <c r="BI347" s="114">
        <f t="shared" si="77"/>
        <v>0</v>
      </c>
      <c r="BJ347" s="114">
        <f t="shared" si="78"/>
        <v>0</v>
      </c>
      <c r="BK347" s="15" t="s">
        <v>76</v>
      </c>
      <c r="BL347" s="114">
        <f t="shared" si="79"/>
        <v>7900</v>
      </c>
      <c r="BM347" s="15" t="s">
        <v>336</v>
      </c>
      <c r="BN347" s="113" t="s">
        <v>993</v>
      </c>
    </row>
    <row r="348" spans="1:66" s="2" customFormat="1" ht="44.25" customHeight="1" x14ac:dyDescent="0.2">
      <c r="A348" s="26"/>
      <c r="B348" s="133"/>
      <c r="C348" s="192" t="s">
        <v>994</v>
      </c>
      <c r="D348" s="192" t="s">
        <v>119</v>
      </c>
      <c r="E348" s="193" t="s">
        <v>995</v>
      </c>
      <c r="F348" s="194" t="s">
        <v>996</v>
      </c>
      <c r="G348" s="195" t="s">
        <v>122</v>
      </c>
      <c r="H348" s="196">
        <v>5</v>
      </c>
      <c r="I348" s="197">
        <v>1710</v>
      </c>
      <c r="J348" s="197">
        <f>I348*'Rekapitulace stavby'!$AI$20</f>
        <v>1710</v>
      </c>
      <c r="K348" s="197">
        <f t="shared" si="70"/>
        <v>8550</v>
      </c>
      <c r="L348" s="107" t="s">
        <v>123</v>
      </c>
      <c r="M348" s="108"/>
      <c r="N348" s="109" t="s">
        <v>1</v>
      </c>
      <c r="O348" s="110" t="s">
        <v>33</v>
      </c>
      <c r="P348" s="111">
        <v>0</v>
      </c>
      <c r="Q348" s="111">
        <f t="shared" si="71"/>
        <v>0</v>
      </c>
      <c r="R348" s="111">
        <v>0</v>
      </c>
      <c r="S348" s="111">
        <f t="shared" si="72"/>
        <v>0</v>
      </c>
      <c r="T348" s="111">
        <v>0</v>
      </c>
      <c r="U348" s="112">
        <f t="shared" si="73"/>
        <v>0</v>
      </c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S348" s="113" t="s">
        <v>336</v>
      </c>
      <c r="AU348" s="113" t="s">
        <v>119</v>
      </c>
      <c r="AV348" s="113" t="s">
        <v>116</v>
      </c>
      <c r="AZ348" s="15" t="s">
        <v>117</v>
      </c>
      <c r="BF348" s="114">
        <f t="shared" si="74"/>
        <v>8550</v>
      </c>
      <c r="BG348" s="114">
        <f t="shared" si="75"/>
        <v>0</v>
      </c>
      <c r="BH348" s="114">
        <f t="shared" si="76"/>
        <v>0</v>
      </c>
      <c r="BI348" s="114">
        <f t="shared" si="77"/>
        <v>0</v>
      </c>
      <c r="BJ348" s="114">
        <f t="shared" si="78"/>
        <v>0</v>
      </c>
      <c r="BK348" s="15" t="s">
        <v>76</v>
      </c>
      <c r="BL348" s="114">
        <f t="shared" si="79"/>
        <v>8550</v>
      </c>
      <c r="BM348" s="15" t="s">
        <v>336</v>
      </c>
      <c r="BN348" s="113" t="s">
        <v>997</v>
      </c>
    </row>
    <row r="349" spans="1:66" s="2" customFormat="1" ht="37.9" customHeight="1" x14ac:dyDescent="0.2">
      <c r="A349" s="26"/>
      <c r="B349" s="133"/>
      <c r="C349" s="192" t="s">
        <v>998</v>
      </c>
      <c r="D349" s="192" t="s">
        <v>119</v>
      </c>
      <c r="E349" s="193" t="s">
        <v>999</v>
      </c>
      <c r="F349" s="194" t="s">
        <v>1000</v>
      </c>
      <c r="G349" s="195" t="s">
        <v>122</v>
      </c>
      <c r="H349" s="196">
        <v>5</v>
      </c>
      <c r="I349" s="197">
        <v>1940</v>
      </c>
      <c r="J349" s="197">
        <f>I349*'Rekapitulace stavby'!$AI$20</f>
        <v>1940</v>
      </c>
      <c r="K349" s="197">
        <f t="shared" si="70"/>
        <v>9700</v>
      </c>
      <c r="L349" s="107" t="s">
        <v>123</v>
      </c>
      <c r="M349" s="108"/>
      <c r="N349" s="109" t="s">
        <v>1</v>
      </c>
      <c r="O349" s="110" t="s">
        <v>33</v>
      </c>
      <c r="P349" s="111">
        <v>0</v>
      </c>
      <c r="Q349" s="111">
        <f t="shared" si="71"/>
        <v>0</v>
      </c>
      <c r="R349" s="111">
        <v>0</v>
      </c>
      <c r="S349" s="111">
        <f t="shared" si="72"/>
        <v>0</v>
      </c>
      <c r="T349" s="111">
        <v>0</v>
      </c>
      <c r="U349" s="112">
        <f t="shared" si="73"/>
        <v>0</v>
      </c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S349" s="113" t="s">
        <v>336</v>
      </c>
      <c r="AU349" s="113" t="s">
        <v>119</v>
      </c>
      <c r="AV349" s="113" t="s">
        <v>116</v>
      </c>
      <c r="AZ349" s="15" t="s">
        <v>117</v>
      </c>
      <c r="BF349" s="114">
        <f t="shared" si="74"/>
        <v>9700</v>
      </c>
      <c r="BG349" s="114">
        <f t="shared" si="75"/>
        <v>0</v>
      </c>
      <c r="BH349" s="114">
        <f t="shared" si="76"/>
        <v>0</v>
      </c>
      <c r="BI349" s="114">
        <f t="shared" si="77"/>
        <v>0</v>
      </c>
      <c r="BJ349" s="114">
        <f t="shared" si="78"/>
        <v>0</v>
      </c>
      <c r="BK349" s="15" t="s">
        <v>76</v>
      </c>
      <c r="BL349" s="114">
        <f t="shared" si="79"/>
        <v>9700</v>
      </c>
      <c r="BM349" s="15" t="s">
        <v>336</v>
      </c>
      <c r="BN349" s="113" t="s">
        <v>1001</v>
      </c>
    </row>
    <row r="350" spans="1:66" s="2" customFormat="1" ht="49.15" customHeight="1" x14ac:dyDescent="0.2">
      <c r="A350" s="26"/>
      <c r="B350" s="133"/>
      <c r="C350" s="192" t="s">
        <v>1002</v>
      </c>
      <c r="D350" s="192" t="s">
        <v>119</v>
      </c>
      <c r="E350" s="193" t="s">
        <v>1003</v>
      </c>
      <c r="F350" s="194" t="s">
        <v>1004</v>
      </c>
      <c r="G350" s="195" t="s">
        <v>122</v>
      </c>
      <c r="H350" s="196">
        <v>5</v>
      </c>
      <c r="I350" s="197">
        <v>5820</v>
      </c>
      <c r="J350" s="197">
        <f>I350*'Rekapitulace stavby'!$AI$20</f>
        <v>5820</v>
      </c>
      <c r="K350" s="197">
        <f t="shared" si="70"/>
        <v>29100</v>
      </c>
      <c r="L350" s="107" t="s">
        <v>123</v>
      </c>
      <c r="M350" s="108"/>
      <c r="N350" s="109" t="s">
        <v>1</v>
      </c>
      <c r="O350" s="110" t="s">
        <v>33</v>
      </c>
      <c r="P350" s="111">
        <v>0</v>
      </c>
      <c r="Q350" s="111">
        <f t="shared" si="71"/>
        <v>0</v>
      </c>
      <c r="R350" s="111">
        <v>0</v>
      </c>
      <c r="S350" s="111">
        <f t="shared" si="72"/>
        <v>0</v>
      </c>
      <c r="T350" s="111">
        <v>0</v>
      </c>
      <c r="U350" s="112">
        <f t="shared" si="73"/>
        <v>0</v>
      </c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S350" s="113" t="s">
        <v>336</v>
      </c>
      <c r="AU350" s="113" t="s">
        <v>119</v>
      </c>
      <c r="AV350" s="113" t="s">
        <v>116</v>
      </c>
      <c r="AZ350" s="15" t="s">
        <v>117</v>
      </c>
      <c r="BF350" s="114">
        <f t="shared" si="74"/>
        <v>29100</v>
      </c>
      <c r="BG350" s="114">
        <f t="shared" si="75"/>
        <v>0</v>
      </c>
      <c r="BH350" s="114">
        <f t="shared" si="76"/>
        <v>0</v>
      </c>
      <c r="BI350" s="114">
        <f t="shared" si="77"/>
        <v>0</v>
      </c>
      <c r="BJ350" s="114">
        <f t="shared" si="78"/>
        <v>0</v>
      </c>
      <c r="BK350" s="15" t="s">
        <v>76</v>
      </c>
      <c r="BL350" s="114">
        <f t="shared" si="79"/>
        <v>29100</v>
      </c>
      <c r="BM350" s="15" t="s">
        <v>336</v>
      </c>
      <c r="BN350" s="113" t="s">
        <v>1005</v>
      </c>
    </row>
    <row r="351" spans="1:66" s="2" customFormat="1" ht="44.25" customHeight="1" x14ac:dyDescent="0.2">
      <c r="A351" s="26"/>
      <c r="B351" s="133"/>
      <c r="C351" s="192" t="s">
        <v>1006</v>
      </c>
      <c r="D351" s="192" t="s">
        <v>119</v>
      </c>
      <c r="E351" s="193" t="s">
        <v>1007</v>
      </c>
      <c r="F351" s="194" t="s">
        <v>1008</v>
      </c>
      <c r="G351" s="195" t="s">
        <v>122</v>
      </c>
      <c r="H351" s="196">
        <v>5</v>
      </c>
      <c r="I351" s="197">
        <v>7350</v>
      </c>
      <c r="J351" s="197">
        <f>I351*'Rekapitulace stavby'!$AI$20</f>
        <v>7350</v>
      </c>
      <c r="K351" s="197">
        <f t="shared" ref="K351:K363" si="80">ROUND(J351*H351,2)</f>
        <v>36750</v>
      </c>
      <c r="L351" s="107" t="s">
        <v>123</v>
      </c>
      <c r="M351" s="108"/>
      <c r="N351" s="109" t="s">
        <v>1</v>
      </c>
      <c r="O351" s="110" t="s">
        <v>33</v>
      </c>
      <c r="P351" s="111">
        <v>0</v>
      </c>
      <c r="Q351" s="111">
        <f t="shared" ref="Q351:Q363" si="81">P351*H351</f>
        <v>0</v>
      </c>
      <c r="R351" s="111">
        <v>0</v>
      </c>
      <c r="S351" s="111">
        <f t="shared" ref="S351:S363" si="82">R351*H351</f>
        <v>0</v>
      </c>
      <c r="T351" s="111">
        <v>0</v>
      </c>
      <c r="U351" s="112">
        <f t="shared" ref="U351:U363" si="83">T351*H351</f>
        <v>0</v>
      </c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S351" s="113" t="s">
        <v>336</v>
      </c>
      <c r="AU351" s="113" t="s">
        <v>119</v>
      </c>
      <c r="AV351" s="113" t="s">
        <v>116</v>
      </c>
      <c r="AZ351" s="15" t="s">
        <v>117</v>
      </c>
      <c r="BF351" s="114">
        <f t="shared" ref="BF351:BF363" si="84">IF(O351="základní",K351,0)</f>
        <v>36750</v>
      </c>
      <c r="BG351" s="114">
        <f t="shared" ref="BG351:BG363" si="85">IF(O351="snížená",K351,0)</f>
        <v>0</v>
      </c>
      <c r="BH351" s="114">
        <f t="shared" ref="BH351:BH363" si="86">IF(O351="zákl. přenesená",K351,0)</f>
        <v>0</v>
      </c>
      <c r="BI351" s="114">
        <f t="shared" ref="BI351:BI363" si="87">IF(O351="sníž. přenesená",K351,0)</f>
        <v>0</v>
      </c>
      <c r="BJ351" s="114">
        <f t="shared" ref="BJ351:BJ363" si="88">IF(O351="nulová",K351,0)</f>
        <v>0</v>
      </c>
      <c r="BK351" s="15" t="s">
        <v>76</v>
      </c>
      <c r="BL351" s="114">
        <f t="shared" ref="BL351:BL363" si="89">ROUND(J351*H351,2)</f>
        <v>36750</v>
      </c>
      <c r="BM351" s="15" t="s">
        <v>336</v>
      </c>
      <c r="BN351" s="113" t="s">
        <v>1009</v>
      </c>
    </row>
    <row r="352" spans="1:66" s="2" customFormat="1" ht="49.15" customHeight="1" x14ac:dyDescent="0.2">
      <c r="A352" s="26"/>
      <c r="B352" s="133"/>
      <c r="C352" s="192" t="s">
        <v>1010</v>
      </c>
      <c r="D352" s="192" t="s">
        <v>119</v>
      </c>
      <c r="E352" s="193" t="s">
        <v>1011</v>
      </c>
      <c r="F352" s="194" t="s">
        <v>1012</v>
      </c>
      <c r="G352" s="195" t="s">
        <v>122</v>
      </c>
      <c r="H352" s="196">
        <v>5</v>
      </c>
      <c r="I352" s="197">
        <v>179</v>
      </c>
      <c r="J352" s="197">
        <f>I352*'Rekapitulace stavby'!$AI$20</f>
        <v>179</v>
      </c>
      <c r="K352" s="197">
        <f t="shared" si="80"/>
        <v>895</v>
      </c>
      <c r="L352" s="107" t="s">
        <v>123</v>
      </c>
      <c r="M352" s="108"/>
      <c r="N352" s="109" t="s">
        <v>1</v>
      </c>
      <c r="O352" s="110" t="s">
        <v>33</v>
      </c>
      <c r="P352" s="111">
        <v>0</v>
      </c>
      <c r="Q352" s="111">
        <f t="shared" si="81"/>
        <v>0</v>
      </c>
      <c r="R352" s="111">
        <v>0</v>
      </c>
      <c r="S352" s="111">
        <f t="shared" si="82"/>
        <v>0</v>
      </c>
      <c r="T352" s="111">
        <v>0</v>
      </c>
      <c r="U352" s="112">
        <f t="shared" si="83"/>
        <v>0</v>
      </c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S352" s="113" t="s">
        <v>336</v>
      </c>
      <c r="AU352" s="113" t="s">
        <v>119</v>
      </c>
      <c r="AV352" s="113" t="s">
        <v>116</v>
      </c>
      <c r="AZ352" s="15" t="s">
        <v>117</v>
      </c>
      <c r="BF352" s="114">
        <f t="shared" si="84"/>
        <v>895</v>
      </c>
      <c r="BG352" s="114">
        <f t="shared" si="85"/>
        <v>0</v>
      </c>
      <c r="BH352" s="114">
        <f t="shared" si="86"/>
        <v>0</v>
      </c>
      <c r="BI352" s="114">
        <f t="shared" si="87"/>
        <v>0</v>
      </c>
      <c r="BJ352" s="114">
        <f t="shared" si="88"/>
        <v>0</v>
      </c>
      <c r="BK352" s="15" t="s">
        <v>76</v>
      </c>
      <c r="BL352" s="114">
        <f t="shared" si="89"/>
        <v>895</v>
      </c>
      <c r="BM352" s="15" t="s">
        <v>336</v>
      </c>
      <c r="BN352" s="113" t="s">
        <v>1013</v>
      </c>
    </row>
    <row r="353" spans="1:66" s="2" customFormat="1" ht="37.9" customHeight="1" x14ac:dyDescent="0.2">
      <c r="A353" s="26"/>
      <c r="B353" s="133"/>
      <c r="C353" s="192" t="s">
        <v>1014</v>
      </c>
      <c r="D353" s="192" t="s">
        <v>119</v>
      </c>
      <c r="E353" s="193" t="s">
        <v>1015</v>
      </c>
      <c r="F353" s="194" t="s">
        <v>1016</v>
      </c>
      <c r="G353" s="195" t="s">
        <v>122</v>
      </c>
      <c r="H353" s="196">
        <v>10</v>
      </c>
      <c r="I353" s="197">
        <v>772</v>
      </c>
      <c r="J353" s="197">
        <f>I353*'Rekapitulace stavby'!$AI$20</f>
        <v>772</v>
      </c>
      <c r="K353" s="197">
        <f t="shared" si="80"/>
        <v>7720</v>
      </c>
      <c r="L353" s="107" t="s">
        <v>123</v>
      </c>
      <c r="M353" s="108"/>
      <c r="N353" s="109" t="s">
        <v>1</v>
      </c>
      <c r="O353" s="110" t="s">
        <v>33</v>
      </c>
      <c r="P353" s="111">
        <v>0</v>
      </c>
      <c r="Q353" s="111">
        <f t="shared" si="81"/>
        <v>0</v>
      </c>
      <c r="R353" s="111">
        <v>0</v>
      </c>
      <c r="S353" s="111">
        <f t="shared" si="82"/>
        <v>0</v>
      </c>
      <c r="T353" s="111">
        <v>0</v>
      </c>
      <c r="U353" s="112">
        <f t="shared" si="83"/>
        <v>0</v>
      </c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S353" s="113" t="s">
        <v>124</v>
      </c>
      <c r="AU353" s="113" t="s">
        <v>119</v>
      </c>
      <c r="AV353" s="113" t="s">
        <v>116</v>
      </c>
      <c r="AZ353" s="15" t="s">
        <v>117</v>
      </c>
      <c r="BF353" s="114">
        <f t="shared" si="84"/>
        <v>7720</v>
      </c>
      <c r="BG353" s="114">
        <f t="shared" si="85"/>
        <v>0</v>
      </c>
      <c r="BH353" s="114">
        <f t="shared" si="86"/>
        <v>0</v>
      </c>
      <c r="BI353" s="114">
        <f t="shared" si="87"/>
        <v>0</v>
      </c>
      <c r="BJ353" s="114">
        <f t="shared" si="88"/>
        <v>0</v>
      </c>
      <c r="BK353" s="15" t="s">
        <v>76</v>
      </c>
      <c r="BL353" s="114">
        <f t="shared" si="89"/>
        <v>7720</v>
      </c>
      <c r="BM353" s="15" t="s">
        <v>125</v>
      </c>
      <c r="BN353" s="113" t="s">
        <v>1017</v>
      </c>
    </row>
    <row r="354" spans="1:66" s="2" customFormat="1" ht="24.2" customHeight="1" x14ac:dyDescent="0.2">
      <c r="A354" s="26"/>
      <c r="B354" s="133"/>
      <c r="C354" s="192" t="s">
        <v>1018</v>
      </c>
      <c r="D354" s="192" t="s">
        <v>119</v>
      </c>
      <c r="E354" s="193" t="s">
        <v>1019</v>
      </c>
      <c r="F354" s="194" t="s">
        <v>1020</v>
      </c>
      <c r="G354" s="195" t="s">
        <v>122</v>
      </c>
      <c r="H354" s="196">
        <v>20</v>
      </c>
      <c r="I354" s="197">
        <v>142</v>
      </c>
      <c r="J354" s="197">
        <f>I354*'Rekapitulace stavby'!$AI$20</f>
        <v>142</v>
      </c>
      <c r="K354" s="197">
        <f t="shared" si="80"/>
        <v>2840</v>
      </c>
      <c r="L354" s="107" t="s">
        <v>123</v>
      </c>
      <c r="M354" s="108"/>
      <c r="N354" s="109" t="s">
        <v>1</v>
      </c>
      <c r="O354" s="110" t="s">
        <v>33</v>
      </c>
      <c r="P354" s="111">
        <v>0</v>
      </c>
      <c r="Q354" s="111">
        <f t="shared" si="81"/>
        <v>0</v>
      </c>
      <c r="R354" s="111">
        <v>0</v>
      </c>
      <c r="S354" s="111">
        <f t="shared" si="82"/>
        <v>0</v>
      </c>
      <c r="T354" s="111">
        <v>0</v>
      </c>
      <c r="U354" s="112">
        <f t="shared" si="83"/>
        <v>0</v>
      </c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S354" s="113" t="s">
        <v>124</v>
      </c>
      <c r="AU354" s="113" t="s">
        <v>119</v>
      </c>
      <c r="AV354" s="113" t="s">
        <v>116</v>
      </c>
      <c r="AZ354" s="15" t="s">
        <v>117</v>
      </c>
      <c r="BF354" s="114">
        <f t="shared" si="84"/>
        <v>2840</v>
      </c>
      <c r="BG354" s="114">
        <f t="shared" si="85"/>
        <v>0</v>
      </c>
      <c r="BH354" s="114">
        <f t="shared" si="86"/>
        <v>0</v>
      </c>
      <c r="BI354" s="114">
        <f t="shared" si="87"/>
        <v>0</v>
      </c>
      <c r="BJ354" s="114">
        <f t="shared" si="88"/>
        <v>0</v>
      </c>
      <c r="BK354" s="15" t="s">
        <v>76</v>
      </c>
      <c r="BL354" s="114">
        <f t="shared" si="89"/>
        <v>2840</v>
      </c>
      <c r="BM354" s="15" t="s">
        <v>125</v>
      </c>
      <c r="BN354" s="113" t="s">
        <v>1021</v>
      </c>
    </row>
    <row r="355" spans="1:66" s="2" customFormat="1" ht="24.2" customHeight="1" x14ac:dyDescent="0.2">
      <c r="A355" s="26"/>
      <c r="B355" s="133"/>
      <c r="C355" s="192" t="s">
        <v>1022</v>
      </c>
      <c r="D355" s="192" t="s">
        <v>119</v>
      </c>
      <c r="E355" s="193" t="s">
        <v>1023</v>
      </c>
      <c r="F355" s="194" t="s">
        <v>1024</v>
      </c>
      <c r="G355" s="195" t="s">
        <v>122</v>
      </c>
      <c r="H355" s="196">
        <v>20</v>
      </c>
      <c r="I355" s="197">
        <v>727</v>
      </c>
      <c r="J355" s="197">
        <f>I355*'Rekapitulace stavby'!$AI$20</f>
        <v>727</v>
      </c>
      <c r="K355" s="197">
        <f t="shared" si="80"/>
        <v>14540</v>
      </c>
      <c r="L355" s="107" t="s">
        <v>123</v>
      </c>
      <c r="M355" s="108"/>
      <c r="N355" s="109" t="s">
        <v>1</v>
      </c>
      <c r="O355" s="110" t="s">
        <v>33</v>
      </c>
      <c r="P355" s="111">
        <v>0</v>
      </c>
      <c r="Q355" s="111">
        <f t="shared" si="81"/>
        <v>0</v>
      </c>
      <c r="R355" s="111">
        <v>0</v>
      </c>
      <c r="S355" s="111">
        <f t="shared" si="82"/>
        <v>0</v>
      </c>
      <c r="T355" s="111">
        <v>0</v>
      </c>
      <c r="U355" s="112">
        <f t="shared" si="83"/>
        <v>0</v>
      </c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S355" s="113" t="s">
        <v>124</v>
      </c>
      <c r="AU355" s="113" t="s">
        <v>119</v>
      </c>
      <c r="AV355" s="113" t="s">
        <v>116</v>
      </c>
      <c r="AZ355" s="15" t="s">
        <v>117</v>
      </c>
      <c r="BF355" s="114">
        <f t="shared" si="84"/>
        <v>14540</v>
      </c>
      <c r="BG355" s="114">
        <f t="shared" si="85"/>
        <v>0</v>
      </c>
      <c r="BH355" s="114">
        <f t="shared" si="86"/>
        <v>0</v>
      </c>
      <c r="BI355" s="114">
        <f t="shared" si="87"/>
        <v>0</v>
      </c>
      <c r="BJ355" s="114">
        <f t="shared" si="88"/>
        <v>0</v>
      </c>
      <c r="BK355" s="15" t="s">
        <v>76</v>
      </c>
      <c r="BL355" s="114">
        <f t="shared" si="89"/>
        <v>14540</v>
      </c>
      <c r="BM355" s="15" t="s">
        <v>125</v>
      </c>
      <c r="BN355" s="113" t="s">
        <v>1025</v>
      </c>
    </row>
    <row r="356" spans="1:66" s="2" customFormat="1" ht="37.9" customHeight="1" x14ac:dyDescent="0.2">
      <c r="A356" s="26"/>
      <c r="B356" s="133"/>
      <c r="C356" s="192" t="s">
        <v>1026</v>
      </c>
      <c r="D356" s="192" t="s">
        <v>119</v>
      </c>
      <c r="E356" s="193" t="s">
        <v>1027</v>
      </c>
      <c r="F356" s="194" t="s">
        <v>1028</v>
      </c>
      <c r="G356" s="195" t="s">
        <v>122</v>
      </c>
      <c r="H356" s="196">
        <v>15</v>
      </c>
      <c r="I356" s="197">
        <v>1430</v>
      </c>
      <c r="J356" s="197">
        <f>I356*'Rekapitulace stavby'!$AI$20</f>
        <v>1430</v>
      </c>
      <c r="K356" s="197">
        <f t="shared" si="80"/>
        <v>21450</v>
      </c>
      <c r="L356" s="107" t="s">
        <v>123</v>
      </c>
      <c r="M356" s="108"/>
      <c r="N356" s="109" t="s">
        <v>1</v>
      </c>
      <c r="O356" s="110" t="s">
        <v>33</v>
      </c>
      <c r="P356" s="111">
        <v>0</v>
      </c>
      <c r="Q356" s="111">
        <f t="shared" si="81"/>
        <v>0</v>
      </c>
      <c r="R356" s="111">
        <v>0</v>
      </c>
      <c r="S356" s="111">
        <f t="shared" si="82"/>
        <v>0</v>
      </c>
      <c r="T356" s="111">
        <v>0</v>
      </c>
      <c r="U356" s="112">
        <f t="shared" si="83"/>
        <v>0</v>
      </c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S356" s="113" t="s">
        <v>124</v>
      </c>
      <c r="AU356" s="113" t="s">
        <v>119</v>
      </c>
      <c r="AV356" s="113" t="s">
        <v>116</v>
      </c>
      <c r="AZ356" s="15" t="s">
        <v>117</v>
      </c>
      <c r="BF356" s="114">
        <f t="shared" si="84"/>
        <v>21450</v>
      </c>
      <c r="BG356" s="114">
        <f t="shared" si="85"/>
        <v>0</v>
      </c>
      <c r="BH356" s="114">
        <f t="shared" si="86"/>
        <v>0</v>
      </c>
      <c r="BI356" s="114">
        <f t="shared" si="87"/>
        <v>0</v>
      </c>
      <c r="BJ356" s="114">
        <f t="shared" si="88"/>
        <v>0</v>
      </c>
      <c r="BK356" s="15" t="s">
        <v>76</v>
      </c>
      <c r="BL356" s="114">
        <f t="shared" si="89"/>
        <v>21450</v>
      </c>
      <c r="BM356" s="15" t="s">
        <v>125</v>
      </c>
      <c r="BN356" s="113" t="s">
        <v>1029</v>
      </c>
    </row>
    <row r="357" spans="1:66" s="2" customFormat="1" ht="37.9" customHeight="1" x14ac:dyDescent="0.2">
      <c r="A357" s="26"/>
      <c r="B357" s="133"/>
      <c r="C357" s="192" t="s">
        <v>1030</v>
      </c>
      <c r="D357" s="192" t="s">
        <v>119</v>
      </c>
      <c r="E357" s="193" t="s">
        <v>1031</v>
      </c>
      <c r="F357" s="194" t="s">
        <v>1032</v>
      </c>
      <c r="G357" s="195" t="s">
        <v>122</v>
      </c>
      <c r="H357" s="196">
        <v>10</v>
      </c>
      <c r="I357" s="197">
        <v>772</v>
      </c>
      <c r="J357" s="197">
        <f>I357*'Rekapitulace stavby'!$AI$20</f>
        <v>772</v>
      </c>
      <c r="K357" s="197">
        <f t="shared" si="80"/>
        <v>7720</v>
      </c>
      <c r="L357" s="107" t="s">
        <v>123</v>
      </c>
      <c r="M357" s="108"/>
      <c r="N357" s="109" t="s">
        <v>1</v>
      </c>
      <c r="O357" s="110" t="s">
        <v>33</v>
      </c>
      <c r="P357" s="111">
        <v>0</v>
      </c>
      <c r="Q357" s="111">
        <f t="shared" si="81"/>
        <v>0</v>
      </c>
      <c r="R357" s="111">
        <v>0</v>
      </c>
      <c r="S357" s="111">
        <f t="shared" si="82"/>
        <v>0</v>
      </c>
      <c r="T357" s="111">
        <v>0</v>
      </c>
      <c r="U357" s="112">
        <f t="shared" si="83"/>
        <v>0</v>
      </c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S357" s="113" t="s">
        <v>124</v>
      </c>
      <c r="AU357" s="113" t="s">
        <v>119</v>
      </c>
      <c r="AV357" s="113" t="s">
        <v>116</v>
      </c>
      <c r="AZ357" s="15" t="s">
        <v>117</v>
      </c>
      <c r="BF357" s="114">
        <f t="shared" si="84"/>
        <v>7720</v>
      </c>
      <c r="BG357" s="114">
        <f t="shared" si="85"/>
        <v>0</v>
      </c>
      <c r="BH357" s="114">
        <f t="shared" si="86"/>
        <v>0</v>
      </c>
      <c r="BI357" s="114">
        <f t="shared" si="87"/>
        <v>0</v>
      </c>
      <c r="BJ357" s="114">
        <f t="shared" si="88"/>
        <v>0</v>
      </c>
      <c r="BK357" s="15" t="s">
        <v>76</v>
      </c>
      <c r="BL357" s="114">
        <f t="shared" si="89"/>
        <v>7720</v>
      </c>
      <c r="BM357" s="15" t="s">
        <v>125</v>
      </c>
      <c r="BN357" s="113" t="s">
        <v>1033</v>
      </c>
    </row>
    <row r="358" spans="1:66" s="2" customFormat="1" ht="44.25" customHeight="1" x14ac:dyDescent="0.2">
      <c r="A358" s="26"/>
      <c r="B358" s="133"/>
      <c r="C358" s="192" t="s">
        <v>1034</v>
      </c>
      <c r="D358" s="192" t="s">
        <v>119</v>
      </c>
      <c r="E358" s="193" t="s">
        <v>1035</v>
      </c>
      <c r="F358" s="194" t="s">
        <v>1036</v>
      </c>
      <c r="G358" s="195" t="s">
        <v>122</v>
      </c>
      <c r="H358" s="196">
        <v>5</v>
      </c>
      <c r="I358" s="197">
        <v>2560</v>
      </c>
      <c r="J358" s="197">
        <f>I358*'Rekapitulace stavby'!$AI$20</f>
        <v>2560</v>
      </c>
      <c r="K358" s="197">
        <f t="shared" si="80"/>
        <v>12800</v>
      </c>
      <c r="L358" s="107" t="s">
        <v>123</v>
      </c>
      <c r="M358" s="108"/>
      <c r="N358" s="109" t="s">
        <v>1</v>
      </c>
      <c r="O358" s="110" t="s">
        <v>33</v>
      </c>
      <c r="P358" s="111">
        <v>0</v>
      </c>
      <c r="Q358" s="111">
        <f t="shared" si="81"/>
        <v>0</v>
      </c>
      <c r="R358" s="111">
        <v>0</v>
      </c>
      <c r="S358" s="111">
        <f t="shared" si="82"/>
        <v>0</v>
      </c>
      <c r="T358" s="111">
        <v>0</v>
      </c>
      <c r="U358" s="112">
        <f t="shared" si="83"/>
        <v>0</v>
      </c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S358" s="113" t="s">
        <v>124</v>
      </c>
      <c r="AU358" s="113" t="s">
        <v>119</v>
      </c>
      <c r="AV358" s="113" t="s">
        <v>116</v>
      </c>
      <c r="AZ358" s="15" t="s">
        <v>117</v>
      </c>
      <c r="BF358" s="114">
        <f t="shared" si="84"/>
        <v>12800</v>
      </c>
      <c r="BG358" s="114">
        <f t="shared" si="85"/>
        <v>0</v>
      </c>
      <c r="BH358" s="114">
        <f t="shared" si="86"/>
        <v>0</v>
      </c>
      <c r="BI358" s="114">
        <f t="shared" si="87"/>
        <v>0</v>
      </c>
      <c r="BJ358" s="114">
        <f t="shared" si="88"/>
        <v>0</v>
      </c>
      <c r="BK358" s="15" t="s">
        <v>76</v>
      </c>
      <c r="BL358" s="114">
        <f t="shared" si="89"/>
        <v>12800</v>
      </c>
      <c r="BM358" s="15" t="s">
        <v>125</v>
      </c>
      <c r="BN358" s="113" t="s">
        <v>1037</v>
      </c>
    </row>
    <row r="359" spans="1:66" s="2" customFormat="1" ht="37.9" customHeight="1" x14ac:dyDescent="0.2">
      <c r="A359" s="26"/>
      <c r="B359" s="133"/>
      <c r="C359" s="192" t="s">
        <v>1038</v>
      </c>
      <c r="D359" s="192" t="s">
        <v>119</v>
      </c>
      <c r="E359" s="193" t="s">
        <v>1039</v>
      </c>
      <c r="F359" s="194" t="s">
        <v>1040</v>
      </c>
      <c r="G359" s="195" t="s">
        <v>122</v>
      </c>
      <c r="H359" s="196">
        <v>5</v>
      </c>
      <c r="I359" s="197">
        <v>623</v>
      </c>
      <c r="J359" s="197">
        <f>I359*'Rekapitulace stavby'!$AI$20</f>
        <v>623</v>
      </c>
      <c r="K359" s="197">
        <f t="shared" si="80"/>
        <v>3115</v>
      </c>
      <c r="L359" s="107" t="s">
        <v>123</v>
      </c>
      <c r="M359" s="108"/>
      <c r="N359" s="109" t="s">
        <v>1</v>
      </c>
      <c r="O359" s="110" t="s">
        <v>33</v>
      </c>
      <c r="P359" s="111">
        <v>0</v>
      </c>
      <c r="Q359" s="111">
        <f t="shared" si="81"/>
        <v>0</v>
      </c>
      <c r="R359" s="111">
        <v>0</v>
      </c>
      <c r="S359" s="111">
        <f t="shared" si="82"/>
        <v>0</v>
      </c>
      <c r="T359" s="111">
        <v>0</v>
      </c>
      <c r="U359" s="112">
        <f t="shared" si="83"/>
        <v>0</v>
      </c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S359" s="113" t="s">
        <v>124</v>
      </c>
      <c r="AU359" s="113" t="s">
        <v>119</v>
      </c>
      <c r="AV359" s="113" t="s">
        <v>116</v>
      </c>
      <c r="AZ359" s="15" t="s">
        <v>117</v>
      </c>
      <c r="BF359" s="114">
        <f t="shared" si="84"/>
        <v>3115</v>
      </c>
      <c r="BG359" s="114">
        <f t="shared" si="85"/>
        <v>0</v>
      </c>
      <c r="BH359" s="114">
        <f t="shared" si="86"/>
        <v>0</v>
      </c>
      <c r="BI359" s="114">
        <f t="shared" si="87"/>
        <v>0</v>
      </c>
      <c r="BJ359" s="114">
        <f t="shared" si="88"/>
        <v>0</v>
      </c>
      <c r="BK359" s="15" t="s">
        <v>76</v>
      </c>
      <c r="BL359" s="114">
        <f t="shared" si="89"/>
        <v>3115</v>
      </c>
      <c r="BM359" s="15" t="s">
        <v>125</v>
      </c>
      <c r="BN359" s="113" t="s">
        <v>1041</v>
      </c>
    </row>
    <row r="360" spans="1:66" s="2" customFormat="1" ht="62.65" customHeight="1" x14ac:dyDescent="0.2">
      <c r="A360" s="26"/>
      <c r="B360" s="133"/>
      <c r="C360" s="192" t="s">
        <v>1042</v>
      </c>
      <c r="D360" s="192" t="s">
        <v>119</v>
      </c>
      <c r="E360" s="193" t="s">
        <v>1043</v>
      </c>
      <c r="F360" s="194" t="s">
        <v>1044</v>
      </c>
      <c r="G360" s="195" t="s">
        <v>122</v>
      </c>
      <c r="H360" s="196">
        <v>10</v>
      </c>
      <c r="I360" s="197">
        <v>647</v>
      </c>
      <c r="J360" s="197">
        <f>I360*'Rekapitulace stavby'!$AI$20</f>
        <v>647</v>
      </c>
      <c r="K360" s="197">
        <f t="shared" si="80"/>
        <v>6470</v>
      </c>
      <c r="L360" s="107" t="s">
        <v>123</v>
      </c>
      <c r="M360" s="108"/>
      <c r="N360" s="109" t="s">
        <v>1</v>
      </c>
      <c r="O360" s="110" t="s">
        <v>33</v>
      </c>
      <c r="P360" s="111">
        <v>0</v>
      </c>
      <c r="Q360" s="111">
        <f t="shared" si="81"/>
        <v>0</v>
      </c>
      <c r="R360" s="111">
        <v>0</v>
      </c>
      <c r="S360" s="111">
        <f t="shared" si="82"/>
        <v>0</v>
      </c>
      <c r="T360" s="111">
        <v>0</v>
      </c>
      <c r="U360" s="112">
        <f t="shared" si="83"/>
        <v>0</v>
      </c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S360" s="113" t="s">
        <v>124</v>
      </c>
      <c r="AU360" s="113" t="s">
        <v>119</v>
      </c>
      <c r="AV360" s="113" t="s">
        <v>116</v>
      </c>
      <c r="AZ360" s="15" t="s">
        <v>117</v>
      </c>
      <c r="BF360" s="114">
        <f t="shared" si="84"/>
        <v>6470</v>
      </c>
      <c r="BG360" s="114">
        <f t="shared" si="85"/>
        <v>0</v>
      </c>
      <c r="BH360" s="114">
        <f t="shared" si="86"/>
        <v>0</v>
      </c>
      <c r="BI360" s="114">
        <f t="shared" si="87"/>
        <v>0</v>
      </c>
      <c r="BJ360" s="114">
        <f t="shared" si="88"/>
        <v>0</v>
      </c>
      <c r="BK360" s="15" t="s">
        <v>76</v>
      </c>
      <c r="BL360" s="114">
        <f t="shared" si="89"/>
        <v>6470</v>
      </c>
      <c r="BM360" s="15" t="s">
        <v>125</v>
      </c>
      <c r="BN360" s="113" t="s">
        <v>1045</v>
      </c>
    </row>
    <row r="361" spans="1:66" s="2" customFormat="1" ht="37.9" customHeight="1" x14ac:dyDescent="0.2">
      <c r="A361" s="26"/>
      <c r="B361" s="133"/>
      <c r="C361" s="192" t="s">
        <v>1046</v>
      </c>
      <c r="D361" s="192" t="s">
        <v>119</v>
      </c>
      <c r="E361" s="193" t="s">
        <v>1047</v>
      </c>
      <c r="F361" s="194" t="s">
        <v>1048</v>
      </c>
      <c r="G361" s="195" t="s">
        <v>122</v>
      </c>
      <c r="H361" s="196">
        <v>10</v>
      </c>
      <c r="I361" s="197">
        <v>1000</v>
      </c>
      <c r="J361" s="197">
        <f>I361*'Rekapitulace stavby'!$AI$20</f>
        <v>1000</v>
      </c>
      <c r="K361" s="197">
        <f t="shared" si="80"/>
        <v>10000</v>
      </c>
      <c r="L361" s="107" t="s">
        <v>123</v>
      </c>
      <c r="M361" s="108"/>
      <c r="N361" s="109" t="s">
        <v>1</v>
      </c>
      <c r="O361" s="110" t="s">
        <v>33</v>
      </c>
      <c r="P361" s="111">
        <v>0</v>
      </c>
      <c r="Q361" s="111">
        <f t="shared" si="81"/>
        <v>0</v>
      </c>
      <c r="R361" s="111">
        <v>0</v>
      </c>
      <c r="S361" s="111">
        <f t="shared" si="82"/>
        <v>0</v>
      </c>
      <c r="T361" s="111">
        <v>0</v>
      </c>
      <c r="U361" s="112">
        <f t="shared" si="83"/>
        <v>0</v>
      </c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S361" s="113" t="s">
        <v>124</v>
      </c>
      <c r="AU361" s="113" t="s">
        <v>119</v>
      </c>
      <c r="AV361" s="113" t="s">
        <v>116</v>
      </c>
      <c r="AZ361" s="15" t="s">
        <v>117</v>
      </c>
      <c r="BF361" s="114">
        <f t="shared" si="84"/>
        <v>10000</v>
      </c>
      <c r="BG361" s="114">
        <f t="shared" si="85"/>
        <v>0</v>
      </c>
      <c r="BH361" s="114">
        <f t="shared" si="86"/>
        <v>0</v>
      </c>
      <c r="BI361" s="114">
        <f t="shared" si="87"/>
        <v>0</v>
      </c>
      <c r="BJ361" s="114">
        <f t="shared" si="88"/>
        <v>0</v>
      </c>
      <c r="BK361" s="15" t="s">
        <v>76</v>
      </c>
      <c r="BL361" s="114">
        <f t="shared" si="89"/>
        <v>10000</v>
      </c>
      <c r="BM361" s="15" t="s">
        <v>125</v>
      </c>
      <c r="BN361" s="113" t="s">
        <v>1049</v>
      </c>
    </row>
    <row r="362" spans="1:66" s="2" customFormat="1" ht="24.2" customHeight="1" x14ac:dyDescent="0.2">
      <c r="A362" s="26"/>
      <c r="B362" s="133"/>
      <c r="C362" s="192" t="s">
        <v>1050</v>
      </c>
      <c r="D362" s="192" t="s">
        <v>119</v>
      </c>
      <c r="E362" s="193" t="s">
        <v>1051</v>
      </c>
      <c r="F362" s="194" t="s">
        <v>1052</v>
      </c>
      <c r="G362" s="195" t="s">
        <v>122</v>
      </c>
      <c r="H362" s="196">
        <v>20</v>
      </c>
      <c r="I362" s="197">
        <v>615</v>
      </c>
      <c r="J362" s="197">
        <f>I362*'Rekapitulace stavby'!$AI$20</f>
        <v>615</v>
      </c>
      <c r="K362" s="197">
        <f t="shared" si="80"/>
        <v>12300</v>
      </c>
      <c r="L362" s="107" t="s">
        <v>123</v>
      </c>
      <c r="M362" s="108"/>
      <c r="N362" s="109" t="s">
        <v>1</v>
      </c>
      <c r="O362" s="110" t="s">
        <v>33</v>
      </c>
      <c r="P362" s="111">
        <v>0</v>
      </c>
      <c r="Q362" s="111">
        <f t="shared" si="81"/>
        <v>0</v>
      </c>
      <c r="R362" s="111">
        <v>0</v>
      </c>
      <c r="S362" s="111">
        <f t="shared" si="82"/>
        <v>0</v>
      </c>
      <c r="T362" s="111">
        <v>0</v>
      </c>
      <c r="U362" s="112">
        <f t="shared" si="83"/>
        <v>0</v>
      </c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S362" s="113" t="s">
        <v>124</v>
      </c>
      <c r="AU362" s="113" t="s">
        <v>119</v>
      </c>
      <c r="AV362" s="113" t="s">
        <v>116</v>
      </c>
      <c r="AZ362" s="15" t="s">
        <v>117</v>
      </c>
      <c r="BF362" s="114">
        <f t="shared" si="84"/>
        <v>12300</v>
      </c>
      <c r="BG362" s="114">
        <f t="shared" si="85"/>
        <v>0</v>
      </c>
      <c r="BH362" s="114">
        <f t="shared" si="86"/>
        <v>0</v>
      </c>
      <c r="BI362" s="114">
        <f t="shared" si="87"/>
        <v>0</v>
      </c>
      <c r="BJ362" s="114">
        <f t="shared" si="88"/>
        <v>0</v>
      </c>
      <c r="BK362" s="15" t="s">
        <v>76</v>
      </c>
      <c r="BL362" s="114">
        <f t="shared" si="89"/>
        <v>12300</v>
      </c>
      <c r="BM362" s="15" t="s">
        <v>125</v>
      </c>
      <c r="BN362" s="113" t="s">
        <v>1053</v>
      </c>
    </row>
    <row r="363" spans="1:66" s="2" customFormat="1" ht="49.15" customHeight="1" x14ac:dyDescent="0.2">
      <c r="A363" s="26"/>
      <c r="B363" s="133"/>
      <c r="C363" s="192" t="s">
        <v>1054</v>
      </c>
      <c r="D363" s="192" t="s">
        <v>119</v>
      </c>
      <c r="E363" s="193" t="s">
        <v>1055</v>
      </c>
      <c r="F363" s="194" t="s">
        <v>1056</v>
      </c>
      <c r="G363" s="195" t="s">
        <v>122</v>
      </c>
      <c r="H363" s="196">
        <v>10</v>
      </c>
      <c r="I363" s="197">
        <v>1200</v>
      </c>
      <c r="J363" s="197">
        <f>I363*'Rekapitulace stavby'!$AI$20</f>
        <v>1200</v>
      </c>
      <c r="K363" s="197">
        <f t="shared" si="80"/>
        <v>12000</v>
      </c>
      <c r="L363" s="107" t="s">
        <v>123</v>
      </c>
      <c r="M363" s="108"/>
      <c r="N363" s="109" t="s">
        <v>1</v>
      </c>
      <c r="O363" s="110" t="s">
        <v>33</v>
      </c>
      <c r="P363" s="111">
        <v>0</v>
      </c>
      <c r="Q363" s="111">
        <f t="shared" si="81"/>
        <v>0</v>
      </c>
      <c r="R363" s="111">
        <v>0</v>
      </c>
      <c r="S363" s="111">
        <f t="shared" si="82"/>
        <v>0</v>
      </c>
      <c r="T363" s="111">
        <v>0</v>
      </c>
      <c r="U363" s="112">
        <f t="shared" si="83"/>
        <v>0</v>
      </c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S363" s="113" t="s">
        <v>124</v>
      </c>
      <c r="AU363" s="113" t="s">
        <v>119</v>
      </c>
      <c r="AV363" s="113" t="s">
        <v>116</v>
      </c>
      <c r="AZ363" s="15" t="s">
        <v>117</v>
      </c>
      <c r="BF363" s="114">
        <f t="shared" si="84"/>
        <v>12000</v>
      </c>
      <c r="BG363" s="114">
        <f t="shared" si="85"/>
        <v>0</v>
      </c>
      <c r="BH363" s="114">
        <f t="shared" si="86"/>
        <v>0</v>
      </c>
      <c r="BI363" s="114">
        <f t="shared" si="87"/>
        <v>0</v>
      </c>
      <c r="BJ363" s="114">
        <f t="shared" si="88"/>
        <v>0</v>
      </c>
      <c r="BK363" s="15" t="s">
        <v>76</v>
      </c>
      <c r="BL363" s="114">
        <f t="shared" si="89"/>
        <v>12000</v>
      </c>
      <c r="BM363" s="15" t="s">
        <v>125</v>
      </c>
      <c r="BN363" s="113" t="s">
        <v>1057</v>
      </c>
    </row>
    <row r="364" spans="1:66" s="12" customFormat="1" ht="22.9" customHeight="1" x14ac:dyDescent="0.2">
      <c r="B364" s="187"/>
      <c r="C364" s="188"/>
      <c r="D364" s="189" t="s">
        <v>67</v>
      </c>
      <c r="E364" s="198" t="s">
        <v>1058</v>
      </c>
      <c r="F364" s="198" t="s">
        <v>1059</v>
      </c>
      <c r="G364" s="188"/>
      <c r="H364" s="188"/>
      <c r="I364" s="188"/>
      <c r="J364" s="197"/>
      <c r="K364" s="199">
        <f>BL364</f>
        <v>2211608</v>
      </c>
      <c r="M364" s="99"/>
      <c r="N364" s="101"/>
      <c r="O364" s="102"/>
      <c r="P364" s="102"/>
      <c r="Q364" s="103">
        <f>Q365+SUM(Q366:Q381)+Q400</f>
        <v>0</v>
      </c>
      <c r="R364" s="102"/>
      <c r="S364" s="103">
        <f>S365+SUM(S366:S381)+S400</f>
        <v>0</v>
      </c>
      <c r="T364" s="102"/>
      <c r="U364" s="104">
        <f>U365+SUM(U366:U381)+U400</f>
        <v>0</v>
      </c>
      <c r="AS364" s="100" t="s">
        <v>76</v>
      </c>
      <c r="AU364" s="105" t="s">
        <v>67</v>
      </c>
      <c r="AV364" s="105" t="s">
        <v>76</v>
      </c>
      <c r="AZ364" s="100" t="s">
        <v>117</v>
      </c>
      <c r="BL364" s="106">
        <f>BL365+SUM(BL366:BL381)+BL400</f>
        <v>2211608</v>
      </c>
    </row>
    <row r="365" spans="1:66" s="2" customFormat="1" ht="24.2" customHeight="1" x14ac:dyDescent="0.2">
      <c r="A365" s="26"/>
      <c r="B365" s="133"/>
      <c r="C365" s="192" t="s">
        <v>1060</v>
      </c>
      <c r="D365" s="192" t="s">
        <v>119</v>
      </c>
      <c r="E365" s="193" t="s">
        <v>1061</v>
      </c>
      <c r="F365" s="194" t="s">
        <v>1062</v>
      </c>
      <c r="G365" s="195" t="s">
        <v>122</v>
      </c>
      <c r="H365" s="196">
        <v>10</v>
      </c>
      <c r="I365" s="197">
        <v>22</v>
      </c>
      <c r="J365" s="197">
        <f>I365*'Rekapitulace stavby'!$AI$20</f>
        <v>22</v>
      </c>
      <c r="K365" s="197">
        <f t="shared" ref="K365:K380" si="90">ROUND(J365*H365,2)</f>
        <v>220</v>
      </c>
      <c r="L365" s="107" t="s">
        <v>123</v>
      </c>
      <c r="M365" s="108"/>
      <c r="N365" s="109" t="s">
        <v>1</v>
      </c>
      <c r="O365" s="110" t="s">
        <v>33</v>
      </c>
      <c r="P365" s="111">
        <v>0</v>
      </c>
      <c r="Q365" s="111">
        <f t="shared" ref="Q365:Q380" si="91">P365*H365</f>
        <v>0</v>
      </c>
      <c r="R365" s="111">
        <v>0</v>
      </c>
      <c r="S365" s="111">
        <f t="shared" ref="S365:S380" si="92">R365*H365</f>
        <v>0</v>
      </c>
      <c r="T365" s="111">
        <v>0</v>
      </c>
      <c r="U365" s="112">
        <f t="shared" ref="U365:U380" si="93">T365*H365</f>
        <v>0</v>
      </c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S365" s="113" t="s">
        <v>124</v>
      </c>
      <c r="AU365" s="113" t="s">
        <v>119</v>
      </c>
      <c r="AV365" s="113" t="s">
        <v>78</v>
      </c>
      <c r="AZ365" s="15" t="s">
        <v>117</v>
      </c>
      <c r="BF365" s="114">
        <f t="shared" ref="BF365:BF380" si="94">IF(O365="základní",K365,0)</f>
        <v>220</v>
      </c>
      <c r="BG365" s="114">
        <f t="shared" ref="BG365:BG380" si="95">IF(O365="snížená",K365,0)</f>
        <v>0</v>
      </c>
      <c r="BH365" s="114">
        <f t="shared" ref="BH365:BH380" si="96">IF(O365="zákl. přenesená",K365,0)</f>
        <v>0</v>
      </c>
      <c r="BI365" s="114">
        <f t="shared" ref="BI365:BI380" si="97">IF(O365="sníž. přenesená",K365,0)</f>
        <v>0</v>
      </c>
      <c r="BJ365" s="114">
        <f t="shared" ref="BJ365:BJ380" si="98">IF(O365="nulová",K365,0)</f>
        <v>0</v>
      </c>
      <c r="BK365" s="15" t="s">
        <v>76</v>
      </c>
      <c r="BL365" s="114">
        <f t="shared" ref="BL365:BL380" si="99">ROUND(J365*H365,2)</f>
        <v>220</v>
      </c>
      <c r="BM365" s="15" t="s">
        <v>125</v>
      </c>
      <c r="BN365" s="113" t="s">
        <v>1063</v>
      </c>
    </row>
    <row r="366" spans="1:66" s="2" customFormat="1" ht="24.2" customHeight="1" x14ac:dyDescent="0.2">
      <c r="A366" s="26"/>
      <c r="B366" s="133"/>
      <c r="C366" s="192" t="s">
        <v>1064</v>
      </c>
      <c r="D366" s="192" t="s">
        <v>119</v>
      </c>
      <c r="E366" s="193" t="s">
        <v>1065</v>
      </c>
      <c r="F366" s="194" t="s">
        <v>1066</v>
      </c>
      <c r="G366" s="195" t="s">
        <v>122</v>
      </c>
      <c r="H366" s="196">
        <v>10</v>
      </c>
      <c r="I366" s="197">
        <v>18.7</v>
      </c>
      <c r="J366" s="197">
        <f>I366*'Rekapitulace stavby'!$AI$20</f>
        <v>18.7</v>
      </c>
      <c r="K366" s="197">
        <f t="shared" si="90"/>
        <v>187</v>
      </c>
      <c r="L366" s="107" t="s">
        <v>123</v>
      </c>
      <c r="M366" s="108"/>
      <c r="N366" s="109" t="s">
        <v>1</v>
      </c>
      <c r="O366" s="110" t="s">
        <v>33</v>
      </c>
      <c r="P366" s="111">
        <v>0</v>
      </c>
      <c r="Q366" s="111">
        <f t="shared" si="91"/>
        <v>0</v>
      </c>
      <c r="R366" s="111">
        <v>0</v>
      </c>
      <c r="S366" s="111">
        <f t="shared" si="92"/>
        <v>0</v>
      </c>
      <c r="T366" s="111">
        <v>0</v>
      </c>
      <c r="U366" s="112">
        <f t="shared" si="93"/>
        <v>0</v>
      </c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S366" s="113" t="s">
        <v>124</v>
      </c>
      <c r="AU366" s="113" t="s">
        <v>119</v>
      </c>
      <c r="AV366" s="113" t="s">
        <v>78</v>
      </c>
      <c r="AZ366" s="15" t="s">
        <v>117</v>
      </c>
      <c r="BF366" s="114">
        <f t="shared" si="94"/>
        <v>187</v>
      </c>
      <c r="BG366" s="114">
        <f t="shared" si="95"/>
        <v>0</v>
      </c>
      <c r="BH366" s="114">
        <f t="shared" si="96"/>
        <v>0</v>
      </c>
      <c r="BI366" s="114">
        <f t="shared" si="97"/>
        <v>0</v>
      </c>
      <c r="BJ366" s="114">
        <f t="shared" si="98"/>
        <v>0</v>
      </c>
      <c r="BK366" s="15" t="s">
        <v>76</v>
      </c>
      <c r="BL366" s="114">
        <f t="shared" si="99"/>
        <v>187</v>
      </c>
      <c r="BM366" s="15" t="s">
        <v>125</v>
      </c>
      <c r="BN366" s="113" t="s">
        <v>1067</v>
      </c>
    </row>
    <row r="367" spans="1:66" s="2" customFormat="1" ht="24.2" customHeight="1" x14ac:dyDescent="0.2">
      <c r="A367" s="26"/>
      <c r="B367" s="133"/>
      <c r="C367" s="192" t="s">
        <v>1068</v>
      </c>
      <c r="D367" s="192" t="s">
        <v>119</v>
      </c>
      <c r="E367" s="193" t="s">
        <v>1069</v>
      </c>
      <c r="F367" s="194" t="s">
        <v>1070</v>
      </c>
      <c r="G367" s="195" t="s">
        <v>122</v>
      </c>
      <c r="H367" s="196">
        <v>10</v>
      </c>
      <c r="I367" s="197">
        <v>18.7</v>
      </c>
      <c r="J367" s="197">
        <f>I367*'Rekapitulace stavby'!$AI$20</f>
        <v>18.7</v>
      </c>
      <c r="K367" s="197">
        <f t="shared" si="90"/>
        <v>187</v>
      </c>
      <c r="L367" s="107" t="s">
        <v>123</v>
      </c>
      <c r="M367" s="108"/>
      <c r="N367" s="109" t="s">
        <v>1</v>
      </c>
      <c r="O367" s="110" t="s">
        <v>33</v>
      </c>
      <c r="P367" s="111">
        <v>0</v>
      </c>
      <c r="Q367" s="111">
        <f t="shared" si="91"/>
        <v>0</v>
      </c>
      <c r="R367" s="111">
        <v>0</v>
      </c>
      <c r="S367" s="111">
        <f t="shared" si="92"/>
        <v>0</v>
      </c>
      <c r="T367" s="111">
        <v>0</v>
      </c>
      <c r="U367" s="112">
        <f t="shared" si="93"/>
        <v>0</v>
      </c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S367" s="113" t="s">
        <v>124</v>
      </c>
      <c r="AU367" s="113" t="s">
        <v>119</v>
      </c>
      <c r="AV367" s="113" t="s">
        <v>78</v>
      </c>
      <c r="AZ367" s="15" t="s">
        <v>117</v>
      </c>
      <c r="BF367" s="114">
        <f t="shared" si="94"/>
        <v>187</v>
      </c>
      <c r="BG367" s="114">
        <f t="shared" si="95"/>
        <v>0</v>
      </c>
      <c r="BH367" s="114">
        <f t="shared" si="96"/>
        <v>0</v>
      </c>
      <c r="BI367" s="114">
        <f t="shared" si="97"/>
        <v>0</v>
      </c>
      <c r="BJ367" s="114">
        <f t="shared" si="98"/>
        <v>0</v>
      </c>
      <c r="BK367" s="15" t="s">
        <v>76</v>
      </c>
      <c r="BL367" s="114">
        <f t="shared" si="99"/>
        <v>187</v>
      </c>
      <c r="BM367" s="15" t="s">
        <v>125</v>
      </c>
      <c r="BN367" s="113" t="s">
        <v>1071</v>
      </c>
    </row>
    <row r="368" spans="1:66" s="2" customFormat="1" ht="24.2" customHeight="1" x14ac:dyDescent="0.2">
      <c r="A368" s="26"/>
      <c r="B368" s="133"/>
      <c r="C368" s="192" t="s">
        <v>1072</v>
      </c>
      <c r="D368" s="192" t="s">
        <v>119</v>
      </c>
      <c r="E368" s="193" t="s">
        <v>1073</v>
      </c>
      <c r="F368" s="194" t="s">
        <v>1074</v>
      </c>
      <c r="G368" s="195" t="s">
        <v>122</v>
      </c>
      <c r="H368" s="196">
        <v>10</v>
      </c>
      <c r="I368" s="197">
        <v>26.6</v>
      </c>
      <c r="J368" s="197">
        <f>I368*'Rekapitulace stavby'!$AI$20</f>
        <v>26.6</v>
      </c>
      <c r="K368" s="197">
        <f t="shared" si="90"/>
        <v>266</v>
      </c>
      <c r="L368" s="107" t="s">
        <v>123</v>
      </c>
      <c r="M368" s="108"/>
      <c r="N368" s="109" t="s">
        <v>1</v>
      </c>
      <c r="O368" s="110" t="s">
        <v>33</v>
      </c>
      <c r="P368" s="111">
        <v>0</v>
      </c>
      <c r="Q368" s="111">
        <f t="shared" si="91"/>
        <v>0</v>
      </c>
      <c r="R368" s="111">
        <v>0</v>
      </c>
      <c r="S368" s="111">
        <f t="shared" si="92"/>
        <v>0</v>
      </c>
      <c r="T368" s="111">
        <v>0</v>
      </c>
      <c r="U368" s="112">
        <f t="shared" si="93"/>
        <v>0</v>
      </c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S368" s="113" t="s">
        <v>124</v>
      </c>
      <c r="AU368" s="113" t="s">
        <v>119</v>
      </c>
      <c r="AV368" s="113" t="s">
        <v>78</v>
      </c>
      <c r="AZ368" s="15" t="s">
        <v>117</v>
      </c>
      <c r="BF368" s="114">
        <f t="shared" si="94"/>
        <v>266</v>
      </c>
      <c r="BG368" s="114">
        <f t="shared" si="95"/>
        <v>0</v>
      </c>
      <c r="BH368" s="114">
        <f t="shared" si="96"/>
        <v>0</v>
      </c>
      <c r="BI368" s="114">
        <f t="shared" si="97"/>
        <v>0</v>
      </c>
      <c r="BJ368" s="114">
        <f t="shared" si="98"/>
        <v>0</v>
      </c>
      <c r="BK368" s="15" t="s">
        <v>76</v>
      </c>
      <c r="BL368" s="114">
        <f t="shared" si="99"/>
        <v>266</v>
      </c>
      <c r="BM368" s="15" t="s">
        <v>125</v>
      </c>
      <c r="BN368" s="113" t="s">
        <v>1075</v>
      </c>
    </row>
    <row r="369" spans="1:66" s="2" customFormat="1" ht="24.2" customHeight="1" x14ac:dyDescent="0.2">
      <c r="A369" s="26"/>
      <c r="B369" s="133"/>
      <c r="C369" s="192" t="s">
        <v>1076</v>
      </c>
      <c r="D369" s="192" t="s">
        <v>119</v>
      </c>
      <c r="E369" s="193" t="s">
        <v>1077</v>
      </c>
      <c r="F369" s="194" t="s">
        <v>1078</v>
      </c>
      <c r="G369" s="195" t="s">
        <v>122</v>
      </c>
      <c r="H369" s="196">
        <v>10</v>
      </c>
      <c r="I369" s="197">
        <v>24.3</v>
      </c>
      <c r="J369" s="197">
        <f>I369*'Rekapitulace stavby'!$AI$20</f>
        <v>24.3</v>
      </c>
      <c r="K369" s="197">
        <f t="shared" si="90"/>
        <v>243</v>
      </c>
      <c r="L369" s="107" t="s">
        <v>123</v>
      </c>
      <c r="M369" s="108"/>
      <c r="N369" s="109" t="s">
        <v>1</v>
      </c>
      <c r="O369" s="110" t="s">
        <v>33</v>
      </c>
      <c r="P369" s="111">
        <v>0</v>
      </c>
      <c r="Q369" s="111">
        <f t="shared" si="91"/>
        <v>0</v>
      </c>
      <c r="R369" s="111">
        <v>0</v>
      </c>
      <c r="S369" s="111">
        <f t="shared" si="92"/>
        <v>0</v>
      </c>
      <c r="T369" s="111">
        <v>0</v>
      </c>
      <c r="U369" s="112">
        <f t="shared" si="93"/>
        <v>0</v>
      </c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S369" s="113" t="s">
        <v>124</v>
      </c>
      <c r="AU369" s="113" t="s">
        <v>119</v>
      </c>
      <c r="AV369" s="113" t="s">
        <v>78</v>
      </c>
      <c r="AZ369" s="15" t="s">
        <v>117</v>
      </c>
      <c r="BF369" s="114">
        <f t="shared" si="94"/>
        <v>243</v>
      </c>
      <c r="BG369" s="114">
        <f t="shared" si="95"/>
        <v>0</v>
      </c>
      <c r="BH369" s="114">
        <f t="shared" si="96"/>
        <v>0</v>
      </c>
      <c r="BI369" s="114">
        <f t="shared" si="97"/>
        <v>0</v>
      </c>
      <c r="BJ369" s="114">
        <f t="shared" si="98"/>
        <v>0</v>
      </c>
      <c r="BK369" s="15" t="s">
        <v>76</v>
      </c>
      <c r="BL369" s="114">
        <f t="shared" si="99"/>
        <v>243</v>
      </c>
      <c r="BM369" s="15" t="s">
        <v>125</v>
      </c>
      <c r="BN369" s="113" t="s">
        <v>1079</v>
      </c>
    </row>
    <row r="370" spans="1:66" s="2" customFormat="1" ht="24.2" customHeight="1" x14ac:dyDescent="0.2">
      <c r="A370" s="26"/>
      <c r="B370" s="133"/>
      <c r="C370" s="192" t="s">
        <v>1080</v>
      </c>
      <c r="D370" s="192" t="s">
        <v>119</v>
      </c>
      <c r="E370" s="193" t="s">
        <v>1081</v>
      </c>
      <c r="F370" s="194" t="s">
        <v>1082</v>
      </c>
      <c r="G370" s="195" t="s">
        <v>122</v>
      </c>
      <c r="H370" s="196">
        <v>10</v>
      </c>
      <c r="I370" s="197">
        <v>44</v>
      </c>
      <c r="J370" s="197">
        <f>I370*'Rekapitulace stavby'!$AI$20</f>
        <v>44</v>
      </c>
      <c r="K370" s="197">
        <f t="shared" si="90"/>
        <v>440</v>
      </c>
      <c r="L370" s="107" t="s">
        <v>123</v>
      </c>
      <c r="M370" s="108"/>
      <c r="N370" s="109" t="s">
        <v>1</v>
      </c>
      <c r="O370" s="110" t="s">
        <v>33</v>
      </c>
      <c r="P370" s="111">
        <v>0</v>
      </c>
      <c r="Q370" s="111">
        <f t="shared" si="91"/>
        <v>0</v>
      </c>
      <c r="R370" s="111">
        <v>0</v>
      </c>
      <c r="S370" s="111">
        <f t="shared" si="92"/>
        <v>0</v>
      </c>
      <c r="T370" s="111">
        <v>0</v>
      </c>
      <c r="U370" s="112">
        <f t="shared" si="93"/>
        <v>0</v>
      </c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S370" s="113" t="s">
        <v>124</v>
      </c>
      <c r="AU370" s="113" t="s">
        <v>119</v>
      </c>
      <c r="AV370" s="113" t="s">
        <v>78</v>
      </c>
      <c r="AZ370" s="15" t="s">
        <v>117</v>
      </c>
      <c r="BF370" s="114">
        <f t="shared" si="94"/>
        <v>440</v>
      </c>
      <c r="BG370" s="114">
        <f t="shared" si="95"/>
        <v>0</v>
      </c>
      <c r="BH370" s="114">
        <f t="shared" si="96"/>
        <v>0</v>
      </c>
      <c r="BI370" s="114">
        <f t="shared" si="97"/>
        <v>0</v>
      </c>
      <c r="BJ370" s="114">
        <f t="shared" si="98"/>
        <v>0</v>
      </c>
      <c r="BK370" s="15" t="s">
        <v>76</v>
      </c>
      <c r="BL370" s="114">
        <f t="shared" si="99"/>
        <v>440</v>
      </c>
      <c r="BM370" s="15" t="s">
        <v>125</v>
      </c>
      <c r="BN370" s="113" t="s">
        <v>1083</v>
      </c>
    </row>
    <row r="371" spans="1:66" s="2" customFormat="1" ht="24.2" customHeight="1" x14ac:dyDescent="0.2">
      <c r="A371" s="26"/>
      <c r="B371" s="133"/>
      <c r="C371" s="192" t="s">
        <v>1084</v>
      </c>
      <c r="D371" s="192" t="s">
        <v>119</v>
      </c>
      <c r="E371" s="193" t="s">
        <v>1085</v>
      </c>
      <c r="F371" s="194" t="s">
        <v>1086</v>
      </c>
      <c r="G371" s="195" t="s">
        <v>122</v>
      </c>
      <c r="H371" s="196">
        <v>5</v>
      </c>
      <c r="I371" s="197">
        <v>37.4</v>
      </c>
      <c r="J371" s="197">
        <f>I371*'Rekapitulace stavby'!$AI$20</f>
        <v>37.4</v>
      </c>
      <c r="K371" s="197">
        <f t="shared" si="90"/>
        <v>187</v>
      </c>
      <c r="L371" s="107" t="s">
        <v>123</v>
      </c>
      <c r="M371" s="108"/>
      <c r="N371" s="109" t="s">
        <v>1</v>
      </c>
      <c r="O371" s="110" t="s">
        <v>33</v>
      </c>
      <c r="P371" s="111">
        <v>0</v>
      </c>
      <c r="Q371" s="111">
        <f t="shared" si="91"/>
        <v>0</v>
      </c>
      <c r="R371" s="111">
        <v>0</v>
      </c>
      <c r="S371" s="111">
        <f t="shared" si="92"/>
        <v>0</v>
      </c>
      <c r="T371" s="111">
        <v>0</v>
      </c>
      <c r="U371" s="112">
        <f t="shared" si="93"/>
        <v>0</v>
      </c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S371" s="113" t="s">
        <v>124</v>
      </c>
      <c r="AU371" s="113" t="s">
        <v>119</v>
      </c>
      <c r="AV371" s="113" t="s">
        <v>78</v>
      </c>
      <c r="AZ371" s="15" t="s">
        <v>117</v>
      </c>
      <c r="BF371" s="114">
        <f t="shared" si="94"/>
        <v>187</v>
      </c>
      <c r="BG371" s="114">
        <f t="shared" si="95"/>
        <v>0</v>
      </c>
      <c r="BH371" s="114">
        <f t="shared" si="96"/>
        <v>0</v>
      </c>
      <c r="BI371" s="114">
        <f t="shared" si="97"/>
        <v>0</v>
      </c>
      <c r="BJ371" s="114">
        <f t="shared" si="98"/>
        <v>0</v>
      </c>
      <c r="BK371" s="15" t="s">
        <v>76</v>
      </c>
      <c r="BL371" s="114">
        <f t="shared" si="99"/>
        <v>187</v>
      </c>
      <c r="BM371" s="15" t="s">
        <v>125</v>
      </c>
      <c r="BN371" s="113" t="s">
        <v>1087</v>
      </c>
    </row>
    <row r="372" spans="1:66" s="2" customFormat="1" ht="24.2" customHeight="1" x14ac:dyDescent="0.2">
      <c r="A372" s="26"/>
      <c r="B372" s="133"/>
      <c r="C372" s="192" t="s">
        <v>1088</v>
      </c>
      <c r="D372" s="192" t="s">
        <v>119</v>
      </c>
      <c r="E372" s="193" t="s">
        <v>1089</v>
      </c>
      <c r="F372" s="194" t="s">
        <v>1090</v>
      </c>
      <c r="G372" s="195" t="s">
        <v>122</v>
      </c>
      <c r="H372" s="196">
        <v>5</v>
      </c>
      <c r="I372" s="197">
        <v>78.599999999999994</v>
      </c>
      <c r="J372" s="197">
        <f>I372*'Rekapitulace stavby'!$AI$20</f>
        <v>78.599999999999994</v>
      </c>
      <c r="K372" s="197">
        <f t="shared" si="90"/>
        <v>393</v>
      </c>
      <c r="L372" s="107" t="s">
        <v>123</v>
      </c>
      <c r="M372" s="108"/>
      <c r="N372" s="109" t="s">
        <v>1</v>
      </c>
      <c r="O372" s="110" t="s">
        <v>33</v>
      </c>
      <c r="P372" s="111">
        <v>0</v>
      </c>
      <c r="Q372" s="111">
        <f t="shared" si="91"/>
        <v>0</v>
      </c>
      <c r="R372" s="111">
        <v>0</v>
      </c>
      <c r="S372" s="111">
        <f t="shared" si="92"/>
        <v>0</v>
      </c>
      <c r="T372" s="111">
        <v>0</v>
      </c>
      <c r="U372" s="112">
        <f t="shared" si="93"/>
        <v>0</v>
      </c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S372" s="113" t="s">
        <v>124</v>
      </c>
      <c r="AU372" s="113" t="s">
        <v>119</v>
      </c>
      <c r="AV372" s="113" t="s">
        <v>78</v>
      </c>
      <c r="AZ372" s="15" t="s">
        <v>117</v>
      </c>
      <c r="BF372" s="114">
        <f t="shared" si="94"/>
        <v>393</v>
      </c>
      <c r="BG372" s="114">
        <f t="shared" si="95"/>
        <v>0</v>
      </c>
      <c r="BH372" s="114">
        <f t="shared" si="96"/>
        <v>0</v>
      </c>
      <c r="BI372" s="114">
        <f t="shared" si="97"/>
        <v>0</v>
      </c>
      <c r="BJ372" s="114">
        <f t="shared" si="98"/>
        <v>0</v>
      </c>
      <c r="BK372" s="15" t="s">
        <v>76</v>
      </c>
      <c r="BL372" s="114">
        <f t="shared" si="99"/>
        <v>393</v>
      </c>
      <c r="BM372" s="15" t="s">
        <v>125</v>
      </c>
      <c r="BN372" s="113" t="s">
        <v>1091</v>
      </c>
    </row>
    <row r="373" spans="1:66" s="2" customFormat="1" ht="24.2" customHeight="1" x14ac:dyDescent="0.2">
      <c r="A373" s="26"/>
      <c r="B373" s="133"/>
      <c r="C373" s="192" t="s">
        <v>1092</v>
      </c>
      <c r="D373" s="192" t="s">
        <v>119</v>
      </c>
      <c r="E373" s="193" t="s">
        <v>1093</v>
      </c>
      <c r="F373" s="194" t="s">
        <v>1094</v>
      </c>
      <c r="G373" s="195" t="s">
        <v>122</v>
      </c>
      <c r="H373" s="196">
        <v>5</v>
      </c>
      <c r="I373" s="197">
        <v>105</v>
      </c>
      <c r="J373" s="197">
        <f>I373*'Rekapitulace stavby'!$AI$20</f>
        <v>105</v>
      </c>
      <c r="K373" s="197">
        <f t="shared" si="90"/>
        <v>525</v>
      </c>
      <c r="L373" s="107" t="s">
        <v>123</v>
      </c>
      <c r="M373" s="108"/>
      <c r="N373" s="109" t="s">
        <v>1</v>
      </c>
      <c r="O373" s="110" t="s">
        <v>33</v>
      </c>
      <c r="P373" s="111">
        <v>0</v>
      </c>
      <c r="Q373" s="111">
        <f t="shared" si="91"/>
        <v>0</v>
      </c>
      <c r="R373" s="111">
        <v>0</v>
      </c>
      <c r="S373" s="111">
        <f t="shared" si="92"/>
        <v>0</v>
      </c>
      <c r="T373" s="111">
        <v>0</v>
      </c>
      <c r="U373" s="112">
        <f t="shared" si="93"/>
        <v>0</v>
      </c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S373" s="113" t="s">
        <v>124</v>
      </c>
      <c r="AU373" s="113" t="s">
        <v>119</v>
      </c>
      <c r="AV373" s="113" t="s">
        <v>78</v>
      </c>
      <c r="AZ373" s="15" t="s">
        <v>117</v>
      </c>
      <c r="BF373" s="114">
        <f t="shared" si="94"/>
        <v>525</v>
      </c>
      <c r="BG373" s="114">
        <f t="shared" si="95"/>
        <v>0</v>
      </c>
      <c r="BH373" s="114">
        <f t="shared" si="96"/>
        <v>0</v>
      </c>
      <c r="BI373" s="114">
        <f t="shared" si="97"/>
        <v>0</v>
      </c>
      <c r="BJ373" s="114">
        <f t="shared" si="98"/>
        <v>0</v>
      </c>
      <c r="BK373" s="15" t="s">
        <v>76</v>
      </c>
      <c r="BL373" s="114">
        <f t="shared" si="99"/>
        <v>525</v>
      </c>
      <c r="BM373" s="15" t="s">
        <v>125</v>
      </c>
      <c r="BN373" s="113" t="s">
        <v>1095</v>
      </c>
    </row>
    <row r="374" spans="1:66" s="2" customFormat="1" ht="24.2" customHeight="1" x14ac:dyDescent="0.2">
      <c r="A374" s="26"/>
      <c r="B374" s="133"/>
      <c r="C374" s="192" t="s">
        <v>1096</v>
      </c>
      <c r="D374" s="192" t="s">
        <v>119</v>
      </c>
      <c r="E374" s="193" t="s">
        <v>1097</v>
      </c>
      <c r="F374" s="194" t="s">
        <v>1098</v>
      </c>
      <c r="G374" s="195" t="s">
        <v>122</v>
      </c>
      <c r="H374" s="196">
        <v>5</v>
      </c>
      <c r="I374" s="197">
        <v>83.5</v>
      </c>
      <c r="J374" s="197">
        <f>I374*'Rekapitulace stavby'!$AI$20</f>
        <v>83.5</v>
      </c>
      <c r="K374" s="197">
        <f t="shared" si="90"/>
        <v>417.5</v>
      </c>
      <c r="L374" s="107" t="s">
        <v>123</v>
      </c>
      <c r="M374" s="108"/>
      <c r="N374" s="109" t="s">
        <v>1</v>
      </c>
      <c r="O374" s="110" t="s">
        <v>33</v>
      </c>
      <c r="P374" s="111">
        <v>0</v>
      </c>
      <c r="Q374" s="111">
        <f t="shared" si="91"/>
        <v>0</v>
      </c>
      <c r="R374" s="111">
        <v>0</v>
      </c>
      <c r="S374" s="111">
        <f t="shared" si="92"/>
        <v>0</v>
      </c>
      <c r="T374" s="111">
        <v>0</v>
      </c>
      <c r="U374" s="112">
        <f t="shared" si="93"/>
        <v>0</v>
      </c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S374" s="113" t="s">
        <v>124</v>
      </c>
      <c r="AU374" s="113" t="s">
        <v>119</v>
      </c>
      <c r="AV374" s="113" t="s">
        <v>78</v>
      </c>
      <c r="AZ374" s="15" t="s">
        <v>117</v>
      </c>
      <c r="BF374" s="114">
        <f t="shared" si="94"/>
        <v>417.5</v>
      </c>
      <c r="BG374" s="114">
        <f t="shared" si="95"/>
        <v>0</v>
      </c>
      <c r="BH374" s="114">
        <f t="shared" si="96"/>
        <v>0</v>
      </c>
      <c r="BI374" s="114">
        <f t="shared" si="97"/>
        <v>0</v>
      </c>
      <c r="BJ374" s="114">
        <f t="shared" si="98"/>
        <v>0</v>
      </c>
      <c r="BK374" s="15" t="s">
        <v>76</v>
      </c>
      <c r="BL374" s="114">
        <f t="shared" si="99"/>
        <v>417.5</v>
      </c>
      <c r="BM374" s="15" t="s">
        <v>125</v>
      </c>
      <c r="BN374" s="113" t="s">
        <v>1099</v>
      </c>
    </row>
    <row r="375" spans="1:66" s="2" customFormat="1" ht="24.2" customHeight="1" x14ac:dyDescent="0.2">
      <c r="A375" s="26"/>
      <c r="B375" s="133"/>
      <c r="C375" s="192" t="s">
        <v>1100</v>
      </c>
      <c r="D375" s="192" t="s">
        <v>119</v>
      </c>
      <c r="E375" s="193" t="s">
        <v>1101</v>
      </c>
      <c r="F375" s="194" t="s">
        <v>1102</v>
      </c>
      <c r="G375" s="195" t="s">
        <v>122</v>
      </c>
      <c r="H375" s="196">
        <v>5</v>
      </c>
      <c r="I375" s="197">
        <v>112</v>
      </c>
      <c r="J375" s="197">
        <f>I375*'Rekapitulace stavby'!$AI$20</f>
        <v>112</v>
      </c>
      <c r="K375" s="197">
        <f t="shared" si="90"/>
        <v>560</v>
      </c>
      <c r="L375" s="107" t="s">
        <v>123</v>
      </c>
      <c r="M375" s="108"/>
      <c r="N375" s="109" t="s">
        <v>1</v>
      </c>
      <c r="O375" s="110" t="s">
        <v>33</v>
      </c>
      <c r="P375" s="111">
        <v>0</v>
      </c>
      <c r="Q375" s="111">
        <f t="shared" si="91"/>
        <v>0</v>
      </c>
      <c r="R375" s="111">
        <v>0</v>
      </c>
      <c r="S375" s="111">
        <f t="shared" si="92"/>
        <v>0</v>
      </c>
      <c r="T375" s="111">
        <v>0</v>
      </c>
      <c r="U375" s="112">
        <f t="shared" si="93"/>
        <v>0</v>
      </c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S375" s="113" t="s">
        <v>124</v>
      </c>
      <c r="AU375" s="113" t="s">
        <v>119</v>
      </c>
      <c r="AV375" s="113" t="s">
        <v>78</v>
      </c>
      <c r="AZ375" s="15" t="s">
        <v>117</v>
      </c>
      <c r="BF375" s="114">
        <f t="shared" si="94"/>
        <v>560</v>
      </c>
      <c r="BG375" s="114">
        <f t="shared" si="95"/>
        <v>0</v>
      </c>
      <c r="BH375" s="114">
        <f t="shared" si="96"/>
        <v>0</v>
      </c>
      <c r="BI375" s="114">
        <f t="shared" si="97"/>
        <v>0</v>
      </c>
      <c r="BJ375" s="114">
        <f t="shared" si="98"/>
        <v>0</v>
      </c>
      <c r="BK375" s="15" t="s">
        <v>76</v>
      </c>
      <c r="BL375" s="114">
        <f t="shared" si="99"/>
        <v>560</v>
      </c>
      <c r="BM375" s="15" t="s">
        <v>125</v>
      </c>
      <c r="BN375" s="113" t="s">
        <v>1103</v>
      </c>
    </row>
    <row r="376" spans="1:66" s="2" customFormat="1" ht="24.2" customHeight="1" x14ac:dyDescent="0.2">
      <c r="A376" s="26"/>
      <c r="B376" s="133"/>
      <c r="C376" s="192" t="s">
        <v>1104</v>
      </c>
      <c r="D376" s="192" t="s">
        <v>119</v>
      </c>
      <c r="E376" s="193" t="s">
        <v>1105</v>
      </c>
      <c r="F376" s="194" t="s">
        <v>1106</v>
      </c>
      <c r="G376" s="195" t="s">
        <v>122</v>
      </c>
      <c r="H376" s="196">
        <v>5</v>
      </c>
      <c r="I376" s="197">
        <v>177</v>
      </c>
      <c r="J376" s="197">
        <f>I376*'Rekapitulace stavby'!$AI$20</f>
        <v>177</v>
      </c>
      <c r="K376" s="197">
        <f t="shared" si="90"/>
        <v>885</v>
      </c>
      <c r="L376" s="107" t="s">
        <v>123</v>
      </c>
      <c r="M376" s="108"/>
      <c r="N376" s="109" t="s">
        <v>1</v>
      </c>
      <c r="O376" s="110" t="s">
        <v>33</v>
      </c>
      <c r="P376" s="111">
        <v>0</v>
      </c>
      <c r="Q376" s="111">
        <f t="shared" si="91"/>
        <v>0</v>
      </c>
      <c r="R376" s="111">
        <v>0</v>
      </c>
      <c r="S376" s="111">
        <f t="shared" si="92"/>
        <v>0</v>
      </c>
      <c r="T376" s="111">
        <v>0</v>
      </c>
      <c r="U376" s="112">
        <f t="shared" si="93"/>
        <v>0</v>
      </c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S376" s="113" t="s">
        <v>124</v>
      </c>
      <c r="AU376" s="113" t="s">
        <v>119</v>
      </c>
      <c r="AV376" s="113" t="s">
        <v>78</v>
      </c>
      <c r="AZ376" s="15" t="s">
        <v>117</v>
      </c>
      <c r="BF376" s="114">
        <f t="shared" si="94"/>
        <v>885</v>
      </c>
      <c r="BG376" s="114">
        <f t="shared" si="95"/>
        <v>0</v>
      </c>
      <c r="BH376" s="114">
        <f t="shared" si="96"/>
        <v>0</v>
      </c>
      <c r="BI376" s="114">
        <f t="shared" si="97"/>
        <v>0</v>
      </c>
      <c r="BJ376" s="114">
        <f t="shared" si="98"/>
        <v>0</v>
      </c>
      <c r="BK376" s="15" t="s">
        <v>76</v>
      </c>
      <c r="BL376" s="114">
        <f t="shared" si="99"/>
        <v>885</v>
      </c>
      <c r="BM376" s="15" t="s">
        <v>125</v>
      </c>
      <c r="BN376" s="113" t="s">
        <v>1107</v>
      </c>
    </row>
    <row r="377" spans="1:66" s="2" customFormat="1" ht="24.2" customHeight="1" x14ac:dyDescent="0.2">
      <c r="A377" s="26"/>
      <c r="B377" s="133"/>
      <c r="C377" s="192" t="s">
        <v>1108</v>
      </c>
      <c r="D377" s="192" t="s">
        <v>119</v>
      </c>
      <c r="E377" s="193" t="s">
        <v>1109</v>
      </c>
      <c r="F377" s="194" t="s">
        <v>1110</v>
      </c>
      <c r="G377" s="195" t="s">
        <v>122</v>
      </c>
      <c r="H377" s="196">
        <v>5</v>
      </c>
      <c r="I377" s="197">
        <v>178</v>
      </c>
      <c r="J377" s="197">
        <f>I377*'Rekapitulace stavby'!$AI$20</f>
        <v>178</v>
      </c>
      <c r="K377" s="197">
        <f t="shared" si="90"/>
        <v>890</v>
      </c>
      <c r="L377" s="107" t="s">
        <v>123</v>
      </c>
      <c r="M377" s="108"/>
      <c r="N377" s="109" t="s">
        <v>1</v>
      </c>
      <c r="O377" s="110" t="s">
        <v>33</v>
      </c>
      <c r="P377" s="111">
        <v>0</v>
      </c>
      <c r="Q377" s="111">
        <f t="shared" si="91"/>
        <v>0</v>
      </c>
      <c r="R377" s="111">
        <v>0</v>
      </c>
      <c r="S377" s="111">
        <f t="shared" si="92"/>
        <v>0</v>
      </c>
      <c r="T377" s="111">
        <v>0</v>
      </c>
      <c r="U377" s="112">
        <f t="shared" si="93"/>
        <v>0</v>
      </c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S377" s="113" t="s">
        <v>124</v>
      </c>
      <c r="AU377" s="113" t="s">
        <v>119</v>
      </c>
      <c r="AV377" s="113" t="s">
        <v>78</v>
      </c>
      <c r="AZ377" s="15" t="s">
        <v>117</v>
      </c>
      <c r="BF377" s="114">
        <f t="shared" si="94"/>
        <v>890</v>
      </c>
      <c r="BG377" s="114">
        <f t="shared" si="95"/>
        <v>0</v>
      </c>
      <c r="BH377" s="114">
        <f t="shared" si="96"/>
        <v>0</v>
      </c>
      <c r="BI377" s="114">
        <f t="shared" si="97"/>
        <v>0</v>
      </c>
      <c r="BJ377" s="114">
        <f t="shared" si="98"/>
        <v>0</v>
      </c>
      <c r="BK377" s="15" t="s">
        <v>76</v>
      </c>
      <c r="BL377" s="114">
        <f t="shared" si="99"/>
        <v>890</v>
      </c>
      <c r="BM377" s="15" t="s">
        <v>125</v>
      </c>
      <c r="BN377" s="113" t="s">
        <v>1111</v>
      </c>
    </row>
    <row r="378" spans="1:66" s="2" customFormat="1" ht="24.2" customHeight="1" x14ac:dyDescent="0.2">
      <c r="A378" s="26"/>
      <c r="B378" s="133"/>
      <c r="C378" s="192" t="s">
        <v>1112</v>
      </c>
      <c r="D378" s="192" t="s">
        <v>119</v>
      </c>
      <c r="E378" s="193" t="s">
        <v>1113</v>
      </c>
      <c r="F378" s="194" t="s">
        <v>1114</v>
      </c>
      <c r="G378" s="195" t="s">
        <v>122</v>
      </c>
      <c r="H378" s="196">
        <v>5</v>
      </c>
      <c r="I378" s="197">
        <v>159</v>
      </c>
      <c r="J378" s="197">
        <f>I378*'Rekapitulace stavby'!$AI$20</f>
        <v>159</v>
      </c>
      <c r="K378" s="197">
        <f t="shared" si="90"/>
        <v>795</v>
      </c>
      <c r="L378" s="107" t="s">
        <v>123</v>
      </c>
      <c r="M378" s="108"/>
      <c r="N378" s="109" t="s">
        <v>1</v>
      </c>
      <c r="O378" s="110" t="s">
        <v>33</v>
      </c>
      <c r="P378" s="111">
        <v>0</v>
      </c>
      <c r="Q378" s="111">
        <f t="shared" si="91"/>
        <v>0</v>
      </c>
      <c r="R378" s="111">
        <v>0</v>
      </c>
      <c r="S378" s="111">
        <f t="shared" si="92"/>
        <v>0</v>
      </c>
      <c r="T378" s="111">
        <v>0</v>
      </c>
      <c r="U378" s="112">
        <f t="shared" si="93"/>
        <v>0</v>
      </c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S378" s="113" t="s">
        <v>124</v>
      </c>
      <c r="AU378" s="113" t="s">
        <v>119</v>
      </c>
      <c r="AV378" s="113" t="s">
        <v>78</v>
      </c>
      <c r="AZ378" s="15" t="s">
        <v>117</v>
      </c>
      <c r="BF378" s="114">
        <f t="shared" si="94"/>
        <v>795</v>
      </c>
      <c r="BG378" s="114">
        <f t="shared" si="95"/>
        <v>0</v>
      </c>
      <c r="BH378" s="114">
        <f t="shared" si="96"/>
        <v>0</v>
      </c>
      <c r="BI378" s="114">
        <f t="shared" si="97"/>
        <v>0</v>
      </c>
      <c r="BJ378" s="114">
        <f t="shared" si="98"/>
        <v>0</v>
      </c>
      <c r="BK378" s="15" t="s">
        <v>76</v>
      </c>
      <c r="BL378" s="114">
        <f t="shared" si="99"/>
        <v>795</v>
      </c>
      <c r="BM378" s="15" t="s">
        <v>125</v>
      </c>
      <c r="BN378" s="113" t="s">
        <v>1115</v>
      </c>
    </row>
    <row r="379" spans="1:66" s="2" customFormat="1" ht="24.2" customHeight="1" x14ac:dyDescent="0.2">
      <c r="A379" s="26"/>
      <c r="B379" s="133"/>
      <c r="C379" s="192" t="s">
        <v>1116</v>
      </c>
      <c r="D379" s="192" t="s">
        <v>119</v>
      </c>
      <c r="E379" s="193" t="s">
        <v>1117</v>
      </c>
      <c r="F379" s="194" t="s">
        <v>1118</v>
      </c>
      <c r="G379" s="195" t="s">
        <v>122</v>
      </c>
      <c r="H379" s="196">
        <v>5</v>
      </c>
      <c r="I379" s="197">
        <v>178</v>
      </c>
      <c r="J379" s="197">
        <f>I379*'Rekapitulace stavby'!$AI$20</f>
        <v>178</v>
      </c>
      <c r="K379" s="197">
        <f t="shared" si="90"/>
        <v>890</v>
      </c>
      <c r="L379" s="107" t="s">
        <v>123</v>
      </c>
      <c r="M379" s="108"/>
      <c r="N379" s="109" t="s">
        <v>1</v>
      </c>
      <c r="O379" s="110" t="s">
        <v>33</v>
      </c>
      <c r="P379" s="111">
        <v>0</v>
      </c>
      <c r="Q379" s="111">
        <f t="shared" si="91"/>
        <v>0</v>
      </c>
      <c r="R379" s="111">
        <v>0</v>
      </c>
      <c r="S379" s="111">
        <f t="shared" si="92"/>
        <v>0</v>
      </c>
      <c r="T379" s="111">
        <v>0</v>
      </c>
      <c r="U379" s="112">
        <f t="shared" si="93"/>
        <v>0</v>
      </c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S379" s="113" t="s">
        <v>124</v>
      </c>
      <c r="AU379" s="113" t="s">
        <v>119</v>
      </c>
      <c r="AV379" s="113" t="s">
        <v>78</v>
      </c>
      <c r="AZ379" s="15" t="s">
        <v>117</v>
      </c>
      <c r="BF379" s="114">
        <f t="shared" si="94"/>
        <v>890</v>
      </c>
      <c r="BG379" s="114">
        <f t="shared" si="95"/>
        <v>0</v>
      </c>
      <c r="BH379" s="114">
        <f t="shared" si="96"/>
        <v>0</v>
      </c>
      <c r="BI379" s="114">
        <f t="shared" si="97"/>
        <v>0</v>
      </c>
      <c r="BJ379" s="114">
        <f t="shared" si="98"/>
        <v>0</v>
      </c>
      <c r="BK379" s="15" t="s">
        <v>76</v>
      </c>
      <c r="BL379" s="114">
        <f t="shared" si="99"/>
        <v>890</v>
      </c>
      <c r="BM379" s="15" t="s">
        <v>125</v>
      </c>
      <c r="BN379" s="113" t="s">
        <v>1119</v>
      </c>
    </row>
    <row r="380" spans="1:66" s="2" customFormat="1" ht="24.2" customHeight="1" x14ac:dyDescent="0.2">
      <c r="A380" s="26"/>
      <c r="B380" s="133"/>
      <c r="C380" s="192" t="s">
        <v>1120</v>
      </c>
      <c r="D380" s="192" t="s">
        <v>119</v>
      </c>
      <c r="E380" s="193" t="s">
        <v>1121</v>
      </c>
      <c r="F380" s="194" t="s">
        <v>1122</v>
      </c>
      <c r="G380" s="195" t="s">
        <v>122</v>
      </c>
      <c r="H380" s="196">
        <v>100</v>
      </c>
      <c r="I380" s="197">
        <v>2.29</v>
      </c>
      <c r="J380" s="197">
        <f>I380*'Rekapitulace stavby'!$AI$20</f>
        <v>2.29</v>
      </c>
      <c r="K380" s="197">
        <f t="shared" si="90"/>
        <v>229</v>
      </c>
      <c r="L380" s="107" t="s">
        <v>123</v>
      </c>
      <c r="M380" s="108"/>
      <c r="N380" s="109" t="s">
        <v>1</v>
      </c>
      <c r="O380" s="110" t="s">
        <v>33</v>
      </c>
      <c r="P380" s="111">
        <v>0</v>
      </c>
      <c r="Q380" s="111">
        <f t="shared" si="91"/>
        <v>0</v>
      </c>
      <c r="R380" s="111">
        <v>0</v>
      </c>
      <c r="S380" s="111">
        <f t="shared" si="92"/>
        <v>0</v>
      </c>
      <c r="T380" s="111">
        <v>0</v>
      </c>
      <c r="U380" s="112">
        <f t="shared" si="93"/>
        <v>0</v>
      </c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S380" s="113" t="s">
        <v>124</v>
      </c>
      <c r="AU380" s="113" t="s">
        <v>119</v>
      </c>
      <c r="AV380" s="113" t="s">
        <v>78</v>
      </c>
      <c r="AZ380" s="15" t="s">
        <v>117</v>
      </c>
      <c r="BF380" s="114">
        <f t="shared" si="94"/>
        <v>229</v>
      </c>
      <c r="BG380" s="114">
        <f t="shared" si="95"/>
        <v>0</v>
      </c>
      <c r="BH380" s="114">
        <f t="shared" si="96"/>
        <v>0</v>
      </c>
      <c r="BI380" s="114">
        <f t="shared" si="97"/>
        <v>0</v>
      </c>
      <c r="BJ380" s="114">
        <f t="shared" si="98"/>
        <v>0</v>
      </c>
      <c r="BK380" s="15" t="s">
        <v>76</v>
      </c>
      <c r="BL380" s="114">
        <f t="shared" si="99"/>
        <v>229</v>
      </c>
      <c r="BM380" s="15" t="s">
        <v>125</v>
      </c>
      <c r="BN380" s="113" t="s">
        <v>1123</v>
      </c>
    </row>
    <row r="381" spans="1:66" s="12" customFormat="1" ht="20.85" customHeight="1" x14ac:dyDescent="0.2">
      <c r="B381" s="187"/>
      <c r="C381" s="188"/>
      <c r="D381" s="189" t="s">
        <v>67</v>
      </c>
      <c r="E381" s="198" t="s">
        <v>1124</v>
      </c>
      <c r="F381" s="198" t="s">
        <v>1125</v>
      </c>
      <c r="G381" s="188"/>
      <c r="H381" s="188"/>
      <c r="I381" s="188"/>
      <c r="J381" s="197"/>
      <c r="K381" s="199">
        <f>BL381</f>
        <v>141752</v>
      </c>
      <c r="M381" s="99"/>
      <c r="N381" s="101"/>
      <c r="O381" s="102"/>
      <c r="P381" s="102"/>
      <c r="Q381" s="103">
        <f>SUM(Q382:Q399)</f>
        <v>0</v>
      </c>
      <c r="R381" s="102"/>
      <c r="S381" s="103">
        <f>SUM(S382:S399)</f>
        <v>0</v>
      </c>
      <c r="T381" s="102"/>
      <c r="U381" s="104">
        <f>SUM(U382:U399)</f>
        <v>0</v>
      </c>
      <c r="AS381" s="100" t="s">
        <v>78</v>
      </c>
      <c r="AU381" s="105" t="s">
        <v>67</v>
      </c>
      <c r="AV381" s="105" t="s">
        <v>78</v>
      </c>
      <c r="AZ381" s="100" t="s">
        <v>117</v>
      </c>
      <c r="BL381" s="106">
        <f>SUM(BL382:BL399)</f>
        <v>141752</v>
      </c>
    </row>
    <row r="382" spans="1:66" s="2" customFormat="1" ht="33" customHeight="1" x14ac:dyDescent="0.2">
      <c r="A382" s="26"/>
      <c r="B382" s="133"/>
      <c r="C382" s="192" t="s">
        <v>336</v>
      </c>
      <c r="D382" s="192" t="s">
        <v>119</v>
      </c>
      <c r="E382" s="193" t="s">
        <v>1126</v>
      </c>
      <c r="F382" s="194" t="s">
        <v>1127</v>
      </c>
      <c r="G382" s="195" t="s">
        <v>122</v>
      </c>
      <c r="H382" s="196">
        <v>20</v>
      </c>
      <c r="I382" s="197">
        <v>198</v>
      </c>
      <c r="J382" s="197">
        <f>I382*'Rekapitulace stavby'!$AI$20</f>
        <v>198</v>
      </c>
      <c r="K382" s="197">
        <f t="shared" ref="K382:K399" si="100">ROUND(J382*H382,2)</f>
        <v>3960</v>
      </c>
      <c r="L382" s="107" t="s">
        <v>123</v>
      </c>
      <c r="M382" s="108"/>
      <c r="N382" s="109" t="s">
        <v>1</v>
      </c>
      <c r="O382" s="110" t="s">
        <v>33</v>
      </c>
      <c r="P382" s="111">
        <v>0</v>
      </c>
      <c r="Q382" s="111">
        <f t="shared" ref="Q382:Q399" si="101">P382*H382</f>
        <v>0</v>
      </c>
      <c r="R382" s="111">
        <v>0</v>
      </c>
      <c r="S382" s="111">
        <f t="shared" ref="S382:S399" si="102">R382*H382</f>
        <v>0</v>
      </c>
      <c r="T382" s="111">
        <v>0</v>
      </c>
      <c r="U382" s="112">
        <f t="shared" ref="U382:U399" si="103">T382*H382</f>
        <v>0</v>
      </c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S382" s="113" t="s">
        <v>124</v>
      </c>
      <c r="AU382" s="113" t="s">
        <v>119</v>
      </c>
      <c r="AV382" s="113" t="s">
        <v>116</v>
      </c>
      <c r="AZ382" s="15" t="s">
        <v>117</v>
      </c>
      <c r="BF382" s="114">
        <f t="shared" ref="BF382:BF399" si="104">IF(O382="základní",K382,0)</f>
        <v>3960</v>
      </c>
      <c r="BG382" s="114">
        <f t="shared" ref="BG382:BG399" si="105">IF(O382="snížená",K382,0)</f>
        <v>0</v>
      </c>
      <c r="BH382" s="114">
        <f t="shared" ref="BH382:BH399" si="106">IF(O382="zákl. přenesená",K382,0)</f>
        <v>0</v>
      </c>
      <c r="BI382" s="114">
        <f t="shared" ref="BI382:BI399" si="107">IF(O382="sníž. přenesená",K382,0)</f>
        <v>0</v>
      </c>
      <c r="BJ382" s="114">
        <f t="shared" ref="BJ382:BJ399" si="108">IF(O382="nulová",K382,0)</f>
        <v>0</v>
      </c>
      <c r="BK382" s="15" t="s">
        <v>76</v>
      </c>
      <c r="BL382" s="114">
        <f t="shared" ref="BL382:BL399" si="109">ROUND(J382*H382,2)</f>
        <v>3960</v>
      </c>
      <c r="BM382" s="15" t="s">
        <v>125</v>
      </c>
      <c r="BN382" s="113" t="s">
        <v>1128</v>
      </c>
    </row>
    <row r="383" spans="1:66" s="2" customFormat="1" ht="33" customHeight="1" x14ac:dyDescent="0.2">
      <c r="A383" s="26"/>
      <c r="B383" s="133"/>
      <c r="C383" s="192" t="s">
        <v>1129</v>
      </c>
      <c r="D383" s="192" t="s">
        <v>119</v>
      </c>
      <c r="E383" s="193" t="s">
        <v>1130</v>
      </c>
      <c r="F383" s="194" t="s">
        <v>1131</v>
      </c>
      <c r="G383" s="195" t="s">
        <v>122</v>
      </c>
      <c r="H383" s="196">
        <v>30</v>
      </c>
      <c r="I383" s="197">
        <v>435</v>
      </c>
      <c r="J383" s="197">
        <f>I383*'Rekapitulace stavby'!$AI$20</f>
        <v>435</v>
      </c>
      <c r="K383" s="197">
        <f t="shared" si="100"/>
        <v>13050</v>
      </c>
      <c r="L383" s="107" t="s">
        <v>123</v>
      </c>
      <c r="M383" s="108"/>
      <c r="N383" s="109" t="s">
        <v>1</v>
      </c>
      <c r="O383" s="110" t="s">
        <v>33</v>
      </c>
      <c r="P383" s="111">
        <v>0</v>
      </c>
      <c r="Q383" s="111">
        <f t="shared" si="101"/>
        <v>0</v>
      </c>
      <c r="R383" s="111">
        <v>0</v>
      </c>
      <c r="S383" s="111">
        <f t="shared" si="102"/>
        <v>0</v>
      </c>
      <c r="T383" s="111">
        <v>0</v>
      </c>
      <c r="U383" s="112">
        <f t="shared" si="103"/>
        <v>0</v>
      </c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S383" s="113" t="s">
        <v>247</v>
      </c>
      <c r="AU383" s="113" t="s">
        <v>119</v>
      </c>
      <c r="AV383" s="113" t="s">
        <v>116</v>
      </c>
      <c r="AZ383" s="15" t="s">
        <v>117</v>
      </c>
      <c r="BF383" s="114">
        <f t="shared" si="104"/>
        <v>13050</v>
      </c>
      <c r="BG383" s="114">
        <f t="shared" si="105"/>
        <v>0</v>
      </c>
      <c r="BH383" s="114">
        <f t="shared" si="106"/>
        <v>0</v>
      </c>
      <c r="BI383" s="114">
        <f t="shared" si="107"/>
        <v>0</v>
      </c>
      <c r="BJ383" s="114">
        <f t="shared" si="108"/>
        <v>0</v>
      </c>
      <c r="BK383" s="15" t="s">
        <v>76</v>
      </c>
      <c r="BL383" s="114">
        <f t="shared" si="109"/>
        <v>13050</v>
      </c>
      <c r="BM383" s="15" t="s">
        <v>247</v>
      </c>
      <c r="BN383" s="113" t="s">
        <v>1132</v>
      </c>
    </row>
    <row r="384" spans="1:66" s="2" customFormat="1" ht="33" customHeight="1" x14ac:dyDescent="0.2">
      <c r="A384" s="26"/>
      <c r="B384" s="133"/>
      <c r="C384" s="192" t="s">
        <v>1133</v>
      </c>
      <c r="D384" s="192" t="s">
        <v>119</v>
      </c>
      <c r="E384" s="193" t="s">
        <v>1134</v>
      </c>
      <c r="F384" s="194" t="s">
        <v>1135</v>
      </c>
      <c r="G384" s="195" t="s">
        <v>122</v>
      </c>
      <c r="H384" s="196">
        <v>30</v>
      </c>
      <c r="I384" s="197">
        <v>498</v>
      </c>
      <c r="J384" s="197">
        <f>I384*'Rekapitulace stavby'!$AI$20</f>
        <v>498</v>
      </c>
      <c r="K384" s="197">
        <f t="shared" si="100"/>
        <v>14940</v>
      </c>
      <c r="L384" s="107" t="s">
        <v>123</v>
      </c>
      <c r="M384" s="108"/>
      <c r="N384" s="109" t="s">
        <v>1</v>
      </c>
      <c r="O384" s="110" t="s">
        <v>33</v>
      </c>
      <c r="P384" s="111">
        <v>0</v>
      </c>
      <c r="Q384" s="111">
        <f t="shared" si="101"/>
        <v>0</v>
      </c>
      <c r="R384" s="111">
        <v>0</v>
      </c>
      <c r="S384" s="111">
        <f t="shared" si="102"/>
        <v>0</v>
      </c>
      <c r="T384" s="111">
        <v>0</v>
      </c>
      <c r="U384" s="112">
        <f t="shared" si="103"/>
        <v>0</v>
      </c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S384" s="113" t="s">
        <v>247</v>
      </c>
      <c r="AU384" s="113" t="s">
        <v>119</v>
      </c>
      <c r="AV384" s="113" t="s">
        <v>116</v>
      </c>
      <c r="AZ384" s="15" t="s">
        <v>117</v>
      </c>
      <c r="BF384" s="114">
        <f t="shared" si="104"/>
        <v>14940</v>
      </c>
      <c r="BG384" s="114">
        <f t="shared" si="105"/>
        <v>0</v>
      </c>
      <c r="BH384" s="114">
        <f t="shared" si="106"/>
        <v>0</v>
      </c>
      <c r="BI384" s="114">
        <f t="shared" si="107"/>
        <v>0</v>
      </c>
      <c r="BJ384" s="114">
        <f t="shared" si="108"/>
        <v>0</v>
      </c>
      <c r="BK384" s="15" t="s">
        <v>76</v>
      </c>
      <c r="BL384" s="114">
        <f t="shared" si="109"/>
        <v>14940</v>
      </c>
      <c r="BM384" s="15" t="s">
        <v>247</v>
      </c>
      <c r="BN384" s="113" t="s">
        <v>1136</v>
      </c>
    </row>
    <row r="385" spans="1:66" s="2" customFormat="1" ht="37.9" customHeight="1" x14ac:dyDescent="0.2">
      <c r="A385" s="26"/>
      <c r="B385" s="133"/>
      <c r="C385" s="192" t="s">
        <v>1137</v>
      </c>
      <c r="D385" s="192" t="s">
        <v>119</v>
      </c>
      <c r="E385" s="193" t="s">
        <v>1138</v>
      </c>
      <c r="F385" s="194" t="s">
        <v>1139</v>
      </c>
      <c r="G385" s="195" t="s">
        <v>122</v>
      </c>
      <c r="H385" s="196">
        <v>20</v>
      </c>
      <c r="I385" s="197">
        <v>1080</v>
      </c>
      <c r="J385" s="197">
        <f>I385*'Rekapitulace stavby'!$AI$20</f>
        <v>1080</v>
      </c>
      <c r="K385" s="197">
        <f t="shared" si="100"/>
        <v>21600</v>
      </c>
      <c r="L385" s="107" t="s">
        <v>123</v>
      </c>
      <c r="M385" s="108"/>
      <c r="N385" s="109" t="s">
        <v>1</v>
      </c>
      <c r="O385" s="110" t="s">
        <v>33</v>
      </c>
      <c r="P385" s="111">
        <v>0</v>
      </c>
      <c r="Q385" s="111">
        <f t="shared" si="101"/>
        <v>0</v>
      </c>
      <c r="R385" s="111">
        <v>0</v>
      </c>
      <c r="S385" s="111">
        <f t="shared" si="102"/>
        <v>0</v>
      </c>
      <c r="T385" s="111">
        <v>0</v>
      </c>
      <c r="U385" s="112">
        <f t="shared" si="103"/>
        <v>0</v>
      </c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S385" s="113" t="s">
        <v>247</v>
      </c>
      <c r="AU385" s="113" t="s">
        <v>119</v>
      </c>
      <c r="AV385" s="113" t="s">
        <v>116</v>
      </c>
      <c r="AZ385" s="15" t="s">
        <v>117</v>
      </c>
      <c r="BF385" s="114">
        <f t="shared" si="104"/>
        <v>21600</v>
      </c>
      <c r="BG385" s="114">
        <f t="shared" si="105"/>
        <v>0</v>
      </c>
      <c r="BH385" s="114">
        <f t="shared" si="106"/>
        <v>0</v>
      </c>
      <c r="BI385" s="114">
        <f t="shared" si="107"/>
        <v>0</v>
      </c>
      <c r="BJ385" s="114">
        <f t="shared" si="108"/>
        <v>0</v>
      </c>
      <c r="BK385" s="15" t="s">
        <v>76</v>
      </c>
      <c r="BL385" s="114">
        <f t="shared" si="109"/>
        <v>21600</v>
      </c>
      <c r="BM385" s="15" t="s">
        <v>247</v>
      </c>
      <c r="BN385" s="113" t="s">
        <v>1140</v>
      </c>
    </row>
    <row r="386" spans="1:66" s="2" customFormat="1" ht="33" customHeight="1" x14ac:dyDescent="0.2">
      <c r="A386" s="26"/>
      <c r="B386" s="133"/>
      <c r="C386" s="192" t="s">
        <v>1141</v>
      </c>
      <c r="D386" s="192" t="s">
        <v>119</v>
      </c>
      <c r="E386" s="193" t="s">
        <v>1142</v>
      </c>
      <c r="F386" s="194" t="s">
        <v>1143</v>
      </c>
      <c r="G386" s="195" t="s">
        <v>122</v>
      </c>
      <c r="H386" s="196">
        <v>20</v>
      </c>
      <c r="I386" s="197">
        <v>590</v>
      </c>
      <c r="J386" s="197">
        <f>I386*'Rekapitulace stavby'!$AI$20</f>
        <v>590</v>
      </c>
      <c r="K386" s="197">
        <f t="shared" si="100"/>
        <v>11800</v>
      </c>
      <c r="L386" s="107" t="s">
        <v>123</v>
      </c>
      <c r="M386" s="108"/>
      <c r="N386" s="109" t="s">
        <v>1</v>
      </c>
      <c r="O386" s="110" t="s">
        <v>33</v>
      </c>
      <c r="P386" s="111">
        <v>0</v>
      </c>
      <c r="Q386" s="111">
        <f t="shared" si="101"/>
        <v>0</v>
      </c>
      <c r="R386" s="111">
        <v>0</v>
      </c>
      <c r="S386" s="111">
        <f t="shared" si="102"/>
        <v>0</v>
      </c>
      <c r="T386" s="111">
        <v>0</v>
      </c>
      <c r="U386" s="112">
        <f t="shared" si="103"/>
        <v>0</v>
      </c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S386" s="113" t="s">
        <v>247</v>
      </c>
      <c r="AU386" s="113" t="s">
        <v>119</v>
      </c>
      <c r="AV386" s="113" t="s">
        <v>116</v>
      </c>
      <c r="AZ386" s="15" t="s">
        <v>117</v>
      </c>
      <c r="BF386" s="114">
        <f t="shared" si="104"/>
        <v>11800</v>
      </c>
      <c r="BG386" s="114">
        <f t="shared" si="105"/>
        <v>0</v>
      </c>
      <c r="BH386" s="114">
        <f t="shared" si="106"/>
        <v>0</v>
      </c>
      <c r="BI386" s="114">
        <f t="shared" si="107"/>
        <v>0</v>
      </c>
      <c r="BJ386" s="114">
        <f t="shared" si="108"/>
        <v>0</v>
      </c>
      <c r="BK386" s="15" t="s">
        <v>76</v>
      </c>
      <c r="BL386" s="114">
        <f t="shared" si="109"/>
        <v>11800</v>
      </c>
      <c r="BM386" s="15" t="s">
        <v>247</v>
      </c>
      <c r="BN386" s="113" t="s">
        <v>1144</v>
      </c>
    </row>
    <row r="387" spans="1:66" s="2" customFormat="1" ht="37.9" customHeight="1" x14ac:dyDescent="0.2">
      <c r="A387" s="26"/>
      <c r="B387" s="133"/>
      <c r="C387" s="192" t="s">
        <v>1145</v>
      </c>
      <c r="D387" s="192" t="s">
        <v>119</v>
      </c>
      <c r="E387" s="193" t="s">
        <v>1146</v>
      </c>
      <c r="F387" s="194" t="s">
        <v>1147</v>
      </c>
      <c r="G387" s="195" t="s">
        <v>122</v>
      </c>
      <c r="H387" s="196">
        <v>20</v>
      </c>
      <c r="I387" s="197">
        <v>583</v>
      </c>
      <c r="J387" s="197">
        <f>I387*'Rekapitulace stavby'!$AI$20</f>
        <v>583</v>
      </c>
      <c r="K387" s="197">
        <f t="shared" si="100"/>
        <v>11660</v>
      </c>
      <c r="L387" s="107" t="s">
        <v>123</v>
      </c>
      <c r="M387" s="108"/>
      <c r="N387" s="109" t="s">
        <v>1</v>
      </c>
      <c r="O387" s="110" t="s">
        <v>33</v>
      </c>
      <c r="P387" s="111">
        <v>0</v>
      </c>
      <c r="Q387" s="111">
        <f t="shared" si="101"/>
        <v>0</v>
      </c>
      <c r="R387" s="111">
        <v>0</v>
      </c>
      <c r="S387" s="111">
        <f t="shared" si="102"/>
        <v>0</v>
      </c>
      <c r="T387" s="111">
        <v>0</v>
      </c>
      <c r="U387" s="112">
        <f t="shared" si="103"/>
        <v>0</v>
      </c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S387" s="113" t="s">
        <v>247</v>
      </c>
      <c r="AU387" s="113" t="s">
        <v>119</v>
      </c>
      <c r="AV387" s="113" t="s">
        <v>116</v>
      </c>
      <c r="AZ387" s="15" t="s">
        <v>117</v>
      </c>
      <c r="BF387" s="114">
        <f t="shared" si="104"/>
        <v>11660</v>
      </c>
      <c r="BG387" s="114">
        <f t="shared" si="105"/>
        <v>0</v>
      </c>
      <c r="BH387" s="114">
        <f t="shared" si="106"/>
        <v>0</v>
      </c>
      <c r="BI387" s="114">
        <f t="shared" si="107"/>
        <v>0</v>
      </c>
      <c r="BJ387" s="114">
        <f t="shared" si="108"/>
        <v>0</v>
      </c>
      <c r="BK387" s="15" t="s">
        <v>76</v>
      </c>
      <c r="BL387" s="114">
        <f t="shared" si="109"/>
        <v>11660</v>
      </c>
      <c r="BM387" s="15" t="s">
        <v>247</v>
      </c>
      <c r="BN387" s="113" t="s">
        <v>1148</v>
      </c>
    </row>
    <row r="388" spans="1:66" s="2" customFormat="1" ht="24.2" customHeight="1" x14ac:dyDescent="0.2">
      <c r="A388" s="26"/>
      <c r="B388" s="133"/>
      <c r="C388" s="192" t="s">
        <v>1149</v>
      </c>
      <c r="D388" s="192" t="s">
        <v>119</v>
      </c>
      <c r="E388" s="193" t="s">
        <v>1150</v>
      </c>
      <c r="F388" s="194" t="s">
        <v>1151</v>
      </c>
      <c r="G388" s="195" t="s">
        <v>122</v>
      </c>
      <c r="H388" s="196">
        <v>20</v>
      </c>
      <c r="I388" s="197">
        <v>237</v>
      </c>
      <c r="J388" s="197">
        <f>I388*'Rekapitulace stavby'!$AI$20</f>
        <v>237</v>
      </c>
      <c r="K388" s="197">
        <f t="shared" si="100"/>
        <v>4740</v>
      </c>
      <c r="L388" s="107" t="s">
        <v>123</v>
      </c>
      <c r="M388" s="108"/>
      <c r="N388" s="109" t="s">
        <v>1</v>
      </c>
      <c r="O388" s="110" t="s">
        <v>33</v>
      </c>
      <c r="P388" s="111">
        <v>0</v>
      </c>
      <c r="Q388" s="111">
        <f t="shared" si="101"/>
        <v>0</v>
      </c>
      <c r="R388" s="111">
        <v>0</v>
      </c>
      <c r="S388" s="111">
        <f t="shared" si="102"/>
        <v>0</v>
      </c>
      <c r="T388" s="111">
        <v>0</v>
      </c>
      <c r="U388" s="112">
        <f t="shared" si="103"/>
        <v>0</v>
      </c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S388" s="113" t="s">
        <v>247</v>
      </c>
      <c r="AU388" s="113" t="s">
        <v>119</v>
      </c>
      <c r="AV388" s="113" t="s">
        <v>116</v>
      </c>
      <c r="AZ388" s="15" t="s">
        <v>117</v>
      </c>
      <c r="BF388" s="114">
        <f t="shared" si="104"/>
        <v>4740</v>
      </c>
      <c r="BG388" s="114">
        <f t="shared" si="105"/>
        <v>0</v>
      </c>
      <c r="BH388" s="114">
        <f t="shared" si="106"/>
        <v>0</v>
      </c>
      <c r="BI388" s="114">
        <f t="shared" si="107"/>
        <v>0</v>
      </c>
      <c r="BJ388" s="114">
        <f t="shared" si="108"/>
        <v>0</v>
      </c>
      <c r="BK388" s="15" t="s">
        <v>76</v>
      </c>
      <c r="BL388" s="114">
        <f t="shared" si="109"/>
        <v>4740</v>
      </c>
      <c r="BM388" s="15" t="s">
        <v>247</v>
      </c>
      <c r="BN388" s="113" t="s">
        <v>1152</v>
      </c>
    </row>
    <row r="389" spans="1:66" s="2" customFormat="1" ht="24.2" customHeight="1" x14ac:dyDescent="0.2">
      <c r="A389" s="26"/>
      <c r="B389" s="133"/>
      <c r="C389" s="192" t="s">
        <v>1153</v>
      </c>
      <c r="D389" s="192" t="s">
        <v>119</v>
      </c>
      <c r="E389" s="193" t="s">
        <v>1154</v>
      </c>
      <c r="F389" s="194" t="s">
        <v>1155</v>
      </c>
      <c r="G389" s="195" t="s">
        <v>122</v>
      </c>
      <c r="H389" s="196">
        <v>100</v>
      </c>
      <c r="I389" s="197">
        <v>223</v>
      </c>
      <c r="J389" s="197">
        <f>I389*'Rekapitulace stavby'!$AI$20</f>
        <v>223</v>
      </c>
      <c r="K389" s="197">
        <f t="shared" si="100"/>
        <v>22300</v>
      </c>
      <c r="L389" s="107" t="s">
        <v>123</v>
      </c>
      <c r="M389" s="108"/>
      <c r="N389" s="109" t="s">
        <v>1</v>
      </c>
      <c r="O389" s="110" t="s">
        <v>33</v>
      </c>
      <c r="P389" s="111">
        <v>0</v>
      </c>
      <c r="Q389" s="111">
        <f t="shared" si="101"/>
        <v>0</v>
      </c>
      <c r="R389" s="111">
        <v>0</v>
      </c>
      <c r="S389" s="111">
        <f t="shared" si="102"/>
        <v>0</v>
      </c>
      <c r="T389" s="111">
        <v>0</v>
      </c>
      <c r="U389" s="112">
        <f t="shared" si="103"/>
        <v>0</v>
      </c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S389" s="113" t="s">
        <v>247</v>
      </c>
      <c r="AU389" s="113" t="s">
        <v>119</v>
      </c>
      <c r="AV389" s="113" t="s">
        <v>116</v>
      </c>
      <c r="AZ389" s="15" t="s">
        <v>117</v>
      </c>
      <c r="BF389" s="114">
        <f t="shared" si="104"/>
        <v>22300</v>
      </c>
      <c r="BG389" s="114">
        <f t="shared" si="105"/>
        <v>0</v>
      </c>
      <c r="BH389" s="114">
        <f t="shared" si="106"/>
        <v>0</v>
      </c>
      <c r="BI389" s="114">
        <f t="shared" si="107"/>
        <v>0</v>
      </c>
      <c r="BJ389" s="114">
        <f t="shared" si="108"/>
        <v>0</v>
      </c>
      <c r="BK389" s="15" t="s">
        <v>76</v>
      </c>
      <c r="BL389" s="114">
        <f t="shared" si="109"/>
        <v>22300</v>
      </c>
      <c r="BM389" s="15" t="s">
        <v>247</v>
      </c>
      <c r="BN389" s="113" t="s">
        <v>1156</v>
      </c>
    </row>
    <row r="390" spans="1:66" s="2" customFormat="1" ht="33" customHeight="1" x14ac:dyDescent="0.2">
      <c r="A390" s="26"/>
      <c r="B390" s="133"/>
      <c r="C390" s="192" t="s">
        <v>1157</v>
      </c>
      <c r="D390" s="192" t="s">
        <v>119</v>
      </c>
      <c r="E390" s="193" t="s">
        <v>1158</v>
      </c>
      <c r="F390" s="194" t="s">
        <v>1159</v>
      </c>
      <c r="G390" s="195" t="s">
        <v>122</v>
      </c>
      <c r="H390" s="196">
        <v>50</v>
      </c>
      <c r="I390" s="197">
        <v>105</v>
      </c>
      <c r="J390" s="197">
        <f>I390*'Rekapitulace stavby'!$AI$20</f>
        <v>105</v>
      </c>
      <c r="K390" s="197">
        <f t="shared" si="100"/>
        <v>5250</v>
      </c>
      <c r="L390" s="107" t="s">
        <v>123</v>
      </c>
      <c r="M390" s="108"/>
      <c r="N390" s="109" t="s">
        <v>1</v>
      </c>
      <c r="O390" s="110" t="s">
        <v>33</v>
      </c>
      <c r="P390" s="111">
        <v>0</v>
      </c>
      <c r="Q390" s="111">
        <f t="shared" si="101"/>
        <v>0</v>
      </c>
      <c r="R390" s="111">
        <v>0</v>
      </c>
      <c r="S390" s="111">
        <f t="shared" si="102"/>
        <v>0</v>
      </c>
      <c r="T390" s="111">
        <v>0</v>
      </c>
      <c r="U390" s="112">
        <f t="shared" si="103"/>
        <v>0</v>
      </c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S390" s="113" t="s">
        <v>247</v>
      </c>
      <c r="AU390" s="113" t="s">
        <v>119</v>
      </c>
      <c r="AV390" s="113" t="s">
        <v>116</v>
      </c>
      <c r="AZ390" s="15" t="s">
        <v>117</v>
      </c>
      <c r="BF390" s="114">
        <f t="shared" si="104"/>
        <v>5250</v>
      </c>
      <c r="BG390" s="114">
        <f t="shared" si="105"/>
        <v>0</v>
      </c>
      <c r="BH390" s="114">
        <f t="shared" si="106"/>
        <v>0</v>
      </c>
      <c r="BI390" s="114">
        <f t="shared" si="107"/>
        <v>0</v>
      </c>
      <c r="BJ390" s="114">
        <f t="shared" si="108"/>
        <v>0</v>
      </c>
      <c r="BK390" s="15" t="s">
        <v>76</v>
      </c>
      <c r="BL390" s="114">
        <f t="shared" si="109"/>
        <v>5250</v>
      </c>
      <c r="BM390" s="15" t="s">
        <v>247</v>
      </c>
      <c r="BN390" s="113" t="s">
        <v>1160</v>
      </c>
    </row>
    <row r="391" spans="1:66" s="2" customFormat="1" ht="37.9" customHeight="1" x14ac:dyDescent="0.2">
      <c r="A391" s="26"/>
      <c r="B391" s="133"/>
      <c r="C391" s="192" t="s">
        <v>1161</v>
      </c>
      <c r="D391" s="192" t="s">
        <v>119</v>
      </c>
      <c r="E391" s="193" t="s">
        <v>1162</v>
      </c>
      <c r="F391" s="194" t="s">
        <v>1163</v>
      </c>
      <c r="G391" s="195" t="s">
        <v>122</v>
      </c>
      <c r="H391" s="196">
        <v>30</v>
      </c>
      <c r="I391" s="197">
        <v>194</v>
      </c>
      <c r="J391" s="197">
        <f>I391*'Rekapitulace stavby'!$AI$20</f>
        <v>194</v>
      </c>
      <c r="K391" s="197">
        <f t="shared" si="100"/>
        <v>5820</v>
      </c>
      <c r="L391" s="107" t="s">
        <v>123</v>
      </c>
      <c r="M391" s="108"/>
      <c r="N391" s="109" t="s">
        <v>1</v>
      </c>
      <c r="O391" s="110" t="s">
        <v>33</v>
      </c>
      <c r="P391" s="111">
        <v>0</v>
      </c>
      <c r="Q391" s="111">
        <f t="shared" si="101"/>
        <v>0</v>
      </c>
      <c r="R391" s="111">
        <v>0</v>
      </c>
      <c r="S391" s="111">
        <f t="shared" si="102"/>
        <v>0</v>
      </c>
      <c r="T391" s="111">
        <v>0</v>
      </c>
      <c r="U391" s="112">
        <f t="shared" si="103"/>
        <v>0</v>
      </c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S391" s="113" t="s">
        <v>247</v>
      </c>
      <c r="AU391" s="113" t="s">
        <v>119</v>
      </c>
      <c r="AV391" s="113" t="s">
        <v>116</v>
      </c>
      <c r="AZ391" s="15" t="s">
        <v>117</v>
      </c>
      <c r="BF391" s="114">
        <f t="shared" si="104"/>
        <v>5820</v>
      </c>
      <c r="BG391" s="114">
        <f t="shared" si="105"/>
        <v>0</v>
      </c>
      <c r="BH391" s="114">
        <f t="shared" si="106"/>
        <v>0</v>
      </c>
      <c r="BI391" s="114">
        <f t="shared" si="107"/>
        <v>0</v>
      </c>
      <c r="BJ391" s="114">
        <f t="shared" si="108"/>
        <v>0</v>
      </c>
      <c r="BK391" s="15" t="s">
        <v>76</v>
      </c>
      <c r="BL391" s="114">
        <f t="shared" si="109"/>
        <v>5820</v>
      </c>
      <c r="BM391" s="15" t="s">
        <v>247</v>
      </c>
      <c r="BN391" s="113" t="s">
        <v>1164</v>
      </c>
    </row>
    <row r="392" spans="1:66" s="2" customFormat="1" ht="33" customHeight="1" x14ac:dyDescent="0.2">
      <c r="A392" s="26"/>
      <c r="B392" s="133"/>
      <c r="C392" s="192" t="s">
        <v>1165</v>
      </c>
      <c r="D392" s="192" t="s">
        <v>119</v>
      </c>
      <c r="E392" s="193" t="s">
        <v>1166</v>
      </c>
      <c r="F392" s="194" t="s">
        <v>1167</v>
      </c>
      <c r="G392" s="195" t="s">
        <v>122</v>
      </c>
      <c r="H392" s="196">
        <v>30</v>
      </c>
      <c r="I392" s="197">
        <v>220</v>
      </c>
      <c r="J392" s="197">
        <f>I392*'Rekapitulace stavby'!$AI$20</f>
        <v>220</v>
      </c>
      <c r="K392" s="197">
        <f t="shared" si="100"/>
        <v>6600</v>
      </c>
      <c r="L392" s="107" t="s">
        <v>123</v>
      </c>
      <c r="M392" s="108"/>
      <c r="N392" s="109" t="s">
        <v>1</v>
      </c>
      <c r="O392" s="110" t="s">
        <v>33</v>
      </c>
      <c r="P392" s="111">
        <v>0</v>
      </c>
      <c r="Q392" s="111">
        <f t="shared" si="101"/>
        <v>0</v>
      </c>
      <c r="R392" s="111">
        <v>0</v>
      </c>
      <c r="S392" s="111">
        <f t="shared" si="102"/>
        <v>0</v>
      </c>
      <c r="T392" s="111">
        <v>0</v>
      </c>
      <c r="U392" s="112">
        <f t="shared" si="103"/>
        <v>0</v>
      </c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S392" s="113" t="s">
        <v>247</v>
      </c>
      <c r="AU392" s="113" t="s">
        <v>119</v>
      </c>
      <c r="AV392" s="113" t="s">
        <v>116</v>
      </c>
      <c r="AZ392" s="15" t="s">
        <v>117</v>
      </c>
      <c r="BF392" s="114">
        <f t="shared" si="104"/>
        <v>6600</v>
      </c>
      <c r="BG392" s="114">
        <f t="shared" si="105"/>
        <v>0</v>
      </c>
      <c r="BH392" s="114">
        <f t="shared" si="106"/>
        <v>0</v>
      </c>
      <c r="BI392" s="114">
        <f t="shared" si="107"/>
        <v>0</v>
      </c>
      <c r="BJ392" s="114">
        <f t="shared" si="108"/>
        <v>0</v>
      </c>
      <c r="BK392" s="15" t="s">
        <v>76</v>
      </c>
      <c r="BL392" s="114">
        <f t="shared" si="109"/>
        <v>6600</v>
      </c>
      <c r="BM392" s="15" t="s">
        <v>247</v>
      </c>
      <c r="BN392" s="113" t="s">
        <v>1168</v>
      </c>
    </row>
    <row r="393" spans="1:66" s="2" customFormat="1" ht="37.9" customHeight="1" x14ac:dyDescent="0.2">
      <c r="A393" s="26"/>
      <c r="B393" s="133"/>
      <c r="C393" s="192" t="s">
        <v>1169</v>
      </c>
      <c r="D393" s="192" t="s">
        <v>119</v>
      </c>
      <c r="E393" s="193" t="s">
        <v>1170</v>
      </c>
      <c r="F393" s="194" t="s">
        <v>1171</v>
      </c>
      <c r="G393" s="195" t="s">
        <v>122</v>
      </c>
      <c r="H393" s="196">
        <v>30</v>
      </c>
      <c r="I393" s="197">
        <v>286</v>
      </c>
      <c r="J393" s="197">
        <f>I393*'Rekapitulace stavby'!$AI$20</f>
        <v>286</v>
      </c>
      <c r="K393" s="197">
        <f t="shared" si="100"/>
        <v>8580</v>
      </c>
      <c r="L393" s="107" t="s">
        <v>123</v>
      </c>
      <c r="M393" s="108"/>
      <c r="N393" s="109" t="s">
        <v>1</v>
      </c>
      <c r="O393" s="110" t="s">
        <v>33</v>
      </c>
      <c r="P393" s="111">
        <v>0</v>
      </c>
      <c r="Q393" s="111">
        <f t="shared" si="101"/>
        <v>0</v>
      </c>
      <c r="R393" s="111">
        <v>0</v>
      </c>
      <c r="S393" s="111">
        <f t="shared" si="102"/>
        <v>0</v>
      </c>
      <c r="T393" s="111">
        <v>0</v>
      </c>
      <c r="U393" s="112">
        <f t="shared" si="103"/>
        <v>0</v>
      </c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S393" s="113" t="s">
        <v>247</v>
      </c>
      <c r="AU393" s="113" t="s">
        <v>119</v>
      </c>
      <c r="AV393" s="113" t="s">
        <v>116</v>
      </c>
      <c r="AZ393" s="15" t="s">
        <v>117</v>
      </c>
      <c r="BF393" s="114">
        <f t="shared" si="104"/>
        <v>8580</v>
      </c>
      <c r="BG393" s="114">
        <f t="shared" si="105"/>
        <v>0</v>
      </c>
      <c r="BH393" s="114">
        <f t="shared" si="106"/>
        <v>0</v>
      </c>
      <c r="BI393" s="114">
        <f t="shared" si="107"/>
        <v>0</v>
      </c>
      <c r="BJ393" s="114">
        <f t="shared" si="108"/>
        <v>0</v>
      </c>
      <c r="BK393" s="15" t="s">
        <v>76</v>
      </c>
      <c r="BL393" s="114">
        <f t="shared" si="109"/>
        <v>8580</v>
      </c>
      <c r="BM393" s="15" t="s">
        <v>247</v>
      </c>
      <c r="BN393" s="113" t="s">
        <v>1172</v>
      </c>
    </row>
    <row r="394" spans="1:66" s="2" customFormat="1" ht="24.2" customHeight="1" x14ac:dyDescent="0.2">
      <c r="A394" s="26"/>
      <c r="B394" s="133"/>
      <c r="C394" s="192" t="s">
        <v>1173</v>
      </c>
      <c r="D394" s="192" t="s">
        <v>119</v>
      </c>
      <c r="E394" s="193" t="s">
        <v>1174</v>
      </c>
      <c r="F394" s="194" t="s">
        <v>1175</v>
      </c>
      <c r="G394" s="195" t="s">
        <v>122</v>
      </c>
      <c r="H394" s="196">
        <v>100</v>
      </c>
      <c r="I394" s="197">
        <v>14.9</v>
      </c>
      <c r="J394" s="197">
        <f>I394*'Rekapitulace stavby'!$AI$20</f>
        <v>14.9</v>
      </c>
      <c r="K394" s="197">
        <f t="shared" si="100"/>
        <v>1490</v>
      </c>
      <c r="L394" s="107" t="s">
        <v>123</v>
      </c>
      <c r="M394" s="108"/>
      <c r="N394" s="109" t="s">
        <v>1</v>
      </c>
      <c r="O394" s="110" t="s">
        <v>33</v>
      </c>
      <c r="P394" s="111">
        <v>0</v>
      </c>
      <c r="Q394" s="111">
        <f t="shared" si="101"/>
        <v>0</v>
      </c>
      <c r="R394" s="111">
        <v>0</v>
      </c>
      <c r="S394" s="111">
        <f t="shared" si="102"/>
        <v>0</v>
      </c>
      <c r="T394" s="111">
        <v>0</v>
      </c>
      <c r="U394" s="112">
        <f t="shared" si="103"/>
        <v>0</v>
      </c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S394" s="113" t="s">
        <v>247</v>
      </c>
      <c r="AU394" s="113" t="s">
        <v>119</v>
      </c>
      <c r="AV394" s="113" t="s">
        <v>116</v>
      </c>
      <c r="AZ394" s="15" t="s">
        <v>117</v>
      </c>
      <c r="BF394" s="114">
        <f t="shared" si="104"/>
        <v>1490</v>
      </c>
      <c r="BG394" s="114">
        <f t="shared" si="105"/>
        <v>0</v>
      </c>
      <c r="BH394" s="114">
        <f t="shared" si="106"/>
        <v>0</v>
      </c>
      <c r="BI394" s="114">
        <f t="shared" si="107"/>
        <v>0</v>
      </c>
      <c r="BJ394" s="114">
        <f t="shared" si="108"/>
        <v>0</v>
      </c>
      <c r="BK394" s="15" t="s">
        <v>76</v>
      </c>
      <c r="BL394" s="114">
        <f t="shared" si="109"/>
        <v>1490</v>
      </c>
      <c r="BM394" s="15" t="s">
        <v>247</v>
      </c>
      <c r="BN394" s="113" t="s">
        <v>1176</v>
      </c>
    </row>
    <row r="395" spans="1:66" s="2" customFormat="1" ht="24.2" customHeight="1" x14ac:dyDescent="0.2">
      <c r="A395" s="26"/>
      <c r="B395" s="133"/>
      <c r="C395" s="192" t="s">
        <v>1177</v>
      </c>
      <c r="D395" s="192" t="s">
        <v>119</v>
      </c>
      <c r="E395" s="193" t="s">
        <v>1178</v>
      </c>
      <c r="F395" s="194" t="s">
        <v>1179</v>
      </c>
      <c r="G395" s="195" t="s">
        <v>122</v>
      </c>
      <c r="H395" s="196">
        <v>100</v>
      </c>
      <c r="I395" s="197">
        <v>51.3</v>
      </c>
      <c r="J395" s="197">
        <f>I395*'Rekapitulace stavby'!$AI$20</f>
        <v>51.3</v>
      </c>
      <c r="K395" s="197">
        <f t="shared" si="100"/>
        <v>5130</v>
      </c>
      <c r="L395" s="107" t="s">
        <v>123</v>
      </c>
      <c r="M395" s="108"/>
      <c r="N395" s="109" t="s">
        <v>1</v>
      </c>
      <c r="O395" s="110" t="s">
        <v>33</v>
      </c>
      <c r="P395" s="111">
        <v>0</v>
      </c>
      <c r="Q395" s="111">
        <f t="shared" si="101"/>
        <v>0</v>
      </c>
      <c r="R395" s="111">
        <v>0</v>
      </c>
      <c r="S395" s="111">
        <f t="shared" si="102"/>
        <v>0</v>
      </c>
      <c r="T395" s="111">
        <v>0</v>
      </c>
      <c r="U395" s="112">
        <f t="shared" si="103"/>
        <v>0</v>
      </c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S395" s="113" t="s">
        <v>247</v>
      </c>
      <c r="AU395" s="113" t="s">
        <v>119</v>
      </c>
      <c r="AV395" s="113" t="s">
        <v>116</v>
      </c>
      <c r="AZ395" s="15" t="s">
        <v>117</v>
      </c>
      <c r="BF395" s="114">
        <f t="shared" si="104"/>
        <v>5130</v>
      </c>
      <c r="BG395" s="114">
        <f t="shared" si="105"/>
        <v>0</v>
      </c>
      <c r="BH395" s="114">
        <f t="shared" si="106"/>
        <v>0</v>
      </c>
      <c r="BI395" s="114">
        <f t="shared" si="107"/>
        <v>0</v>
      </c>
      <c r="BJ395" s="114">
        <f t="shared" si="108"/>
        <v>0</v>
      </c>
      <c r="BK395" s="15" t="s">
        <v>76</v>
      </c>
      <c r="BL395" s="114">
        <f t="shared" si="109"/>
        <v>5130</v>
      </c>
      <c r="BM395" s="15" t="s">
        <v>247</v>
      </c>
      <c r="BN395" s="113" t="s">
        <v>1180</v>
      </c>
    </row>
    <row r="396" spans="1:66" s="2" customFormat="1" ht="33" customHeight="1" x14ac:dyDescent="0.2">
      <c r="A396" s="26"/>
      <c r="B396" s="133"/>
      <c r="C396" s="192" t="s">
        <v>1181</v>
      </c>
      <c r="D396" s="192" t="s">
        <v>119</v>
      </c>
      <c r="E396" s="193" t="s">
        <v>1182</v>
      </c>
      <c r="F396" s="194" t="s">
        <v>1183</v>
      </c>
      <c r="G396" s="195" t="s">
        <v>122</v>
      </c>
      <c r="H396" s="196">
        <v>100</v>
      </c>
      <c r="I396" s="197">
        <v>2.39</v>
      </c>
      <c r="J396" s="197">
        <f>I396*'Rekapitulace stavby'!$AI$20</f>
        <v>2.39</v>
      </c>
      <c r="K396" s="197">
        <f t="shared" si="100"/>
        <v>239</v>
      </c>
      <c r="L396" s="107" t="s">
        <v>123</v>
      </c>
      <c r="M396" s="108"/>
      <c r="N396" s="109" t="s">
        <v>1</v>
      </c>
      <c r="O396" s="110" t="s">
        <v>33</v>
      </c>
      <c r="P396" s="111">
        <v>0</v>
      </c>
      <c r="Q396" s="111">
        <f t="shared" si="101"/>
        <v>0</v>
      </c>
      <c r="R396" s="111">
        <v>0</v>
      </c>
      <c r="S396" s="111">
        <f t="shared" si="102"/>
        <v>0</v>
      </c>
      <c r="T396" s="111">
        <v>0</v>
      </c>
      <c r="U396" s="112">
        <f t="shared" si="103"/>
        <v>0</v>
      </c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S396" s="113" t="s">
        <v>247</v>
      </c>
      <c r="AU396" s="113" t="s">
        <v>119</v>
      </c>
      <c r="AV396" s="113" t="s">
        <v>116</v>
      </c>
      <c r="AZ396" s="15" t="s">
        <v>117</v>
      </c>
      <c r="BF396" s="114">
        <f t="shared" si="104"/>
        <v>239</v>
      </c>
      <c r="BG396" s="114">
        <f t="shared" si="105"/>
        <v>0</v>
      </c>
      <c r="BH396" s="114">
        <f t="shared" si="106"/>
        <v>0</v>
      </c>
      <c r="BI396" s="114">
        <f t="shared" si="107"/>
        <v>0</v>
      </c>
      <c r="BJ396" s="114">
        <f t="shared" si="108"/>
        <v>0</v>
      </c>
      <c r="BK396" s="15" t="s">
        <v>76</v>
      </c>
      <c r="BL396" s="114">
        <f t="shared" si="109"/>
        <v>239</v>
      </c>
      <c r="BM396" s="15" t="s">
        <v>247</v>
      </c>
      <c r="BN396" s="113" t="s">
        <v>1184</v>
      </c>
    </row>
    <row r="397" spans="1:66" s="2" customFormat="1" ht="24.2" customHeight="1" x14ac:dyDescent="0.2">
      <c r="A397" s="26"/>
      <c r="B397" s="133"/>
      <c r="C397" s="192" t="s">
        <v>1185</v>
      </c>
      <c r="D397" s="192" t="s">
        <v>119</v>
      </c>
      <c r="E397" s="193" t="s">
        <v>1186</v>
      </c>
      <c r="F397" s="194" t="s">
        <v>1187</v>
      </c>
      <c r="G397" s="195" t="s">
        <v>122</v>
      </c>
      <c r="H397" s="196">
        <v>100</v>
      </c>
      <c r="I397" s="197">
        <v>20.2</v>
      </c>
      <c r="J397" s="197">
        <f>I397*'Rekapitulace stavby'!$AI$20</f>
        <v>20.2</v>
      </c>
      <c r="K397" s="197">
        <f t="shared" si="100"/>
        <v>2020</v>
      </c>
      <c r="L397" s="107" t="s">
        <v>123</v>
      </c>
      <c r="M397" s="108"/>
      <c r="N397" s="109" t="s">
        <v>1</v>
      </c>
      <c r="O397" s="110" t="s">
        <v>33</v>
      </c>
      <c r="P397" s="111">
        <v>0</v>
      </c>
      <c r="Q397" s="111">
        <f t="shared" si="101"/>
        <v>0</v>
      </c>
      <c r="R397" s="111">
        <v>0</v>
      </c>
      <c r="S397" s="111">
        <f t="shared" si="102"/>
        <v>0</v>
      </c>
      <c r="T397" s="111">
        <v>0</v>
      </c>
      <c r="U397" s="112">
        <f t="shared" si="103"/>
        <v>0</v>
      </c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S397" s="113" t="s">
        <v>247</v>
      </c>
      <c r="AU397" s="113" t="s">
        <v>119</v>
      </c>
      <c r="AV397" s="113" t="s">
        <v>116</v>
      </c>
      <c r="AZ397" s="15" t="s">
        <v>117</v>
      </c>
      <c r="BF397" s="114">
        <f t="shared" si="104"/>
        <v>2020</v>
      </c>
      <c r="BG397" s="114">
        <f t="shared" si="105"/>
        <v>0</v>
      </c>
      <c r="BH397" s="114">
        <f t="shared" si="106"/>
        <v>0</v>
      </c>
      <c r="BI397" s="114">
        <f t="shared" si="107"/>
        <v>0</v>
      </c>
      <c r="BJ397" s="114">
        <f t="shared" si="108"/>
        <v>0</v>
      </c>
      <c r="BK397" s="15" t="s">
        <v>76</v>
      </c>
      <c r="BL397" s="114">
        <f t="shared" si="109"/>
        <v>2020</v>
      </c>
      <c r="BM397" s="15" t="s">
        <v>247</v>
      </c>
      <c r="BN397" s="113" t="s">
        <v>1188</v>
      </c>
    </row>
    <row r="398" spans="1:66" s="2" customFormat="1" ht="33" customHeight="1" x14ac:dyDescent="0.2">
      <c r="A398" s="26"/>
      <c r="B398" s="133"/>
      <c r="C398" s="192" t="s">
        <v>1189</v>
      </c>
      <c r="D398" s="192" t="s">
        <v>119</v>
      </c>
      <c r="E398" s="193" t="s">
        <v>1190</v>
      </c>
      <c r="F398" s="194" t="s">
        <v>1191</v>
      </c>
      <c r="G398" s="195" t="s">
        <v>122</v>
      </c>
      <c r="H398" s="196">
        <v>100</v>
      </c>
      <c r="I398" s="197">
        <v>1.93</v>
      </c>
      <c r="J398" s="197">
        <f>I398*'Rekapitulace stavby'!$AI$20</f>
        <v>1.93</v>
      </c>
      <c r="K398" s="197">
        <f t="shared" si="100"/>
        <v>193</v>
      </c>
      <c r="L398" s="107" t="s">
        <v>123</v>
      </c>
      <c r="M398" s="108"/>
      <c r="N398" s="109" t="s">
        <v>1</v>
      </c>
      <c r="O398" s="110" t="s">
        <v>33</v>
      </c>
      <c r="P398" s="111">
        <v>0</v>
      </c>
      <c r="Q398" s="111">
        <f t="shared" si="101"/>
        <v>0</v>
      </c>
      <c r="R398" s="111">
        <v>0</v>
      </c>
      <c r="S398" s="111">
        <f t="shared" si="102"/>
        <v>0</v>
      </c>
      <c r="T398" s="111">
        <v>0</v>
      </c>
      <c r="U398" s="112">
        <f t="shared" si="103"/>
        <v>0</v>
      </c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S398" s="113" t="s">
        <v>247</v>
      </c>
      <c r="AU398" s="113" t="s">
        <v>119</v>
      </c>
      <c r="AV398" s="113" t="s">
        <v>116</v>
      </c>
      <c r="AZ398" s="15" t="s">
        <v>117</v>
      </c>
      <c r="BF398" s="114">
        <f t="shared" si="104"/>
        <v>193</v>
      </c>
      <c r="BG398" s="114">
        <f t="shared" si="105"/>
        <v>0</v>
      </c>
      <c r="BH398" s="114">
        <f t="shared" si="106"/>
        <v>0</v>
      </c>
      <c r="BI398" s="114">
        <f t="shared" si="107"/>
        <v>0</v>
      </c>
      <c r="BJ398" s="114">
        <f t="shared" si="108"/>
        <v>0</v>
      </c>
      <c r="BK398" s="15" t="s">
        <v>76</v>
      </c>
      <c r="BL398" s="114">
        <f t="shared" si="109"/>
        <v>193</v>
      </c>
      <c r="BM398" s="15" t="s">
        <v>247</v>
      </c>
      <c r="BN398" s="113" t="s">
        <v>1192</v>
      </c>
    </row>
    <row r="399" spans="1:66" s="2" customFormat="1" ht="24.2" customHeight="1" x14ac:dyDescent="0.2">
      <c r="A399" s="26"/>
      <c r="B399" s="133"/>
      <c r="C399" s="192" t="s">
        <v>1193</v>
      </c>
      <c r="D399" s="192" t="s">
        <v>119</v>
      </c>
      <c r="E399" s="193" t="s">
        <v>1194</v>
      </c>
      <c r="F399" s="194" t="s">
        <v>1195</v>
      </c>
      <c r="G399" s="195" t="s">
        <v>122</v>
      </c>
      <c r="H399" s="196">
        <v>100</v>
      </c>
      <c r="I399" s="197">
        <v>23.8</v>
      </c>
      <c r="J399" s="197">
        <f>I399*'Rekapitulace stavby'!$AI$20</f>
        <v>23.8</v>
      </c>
      <c r="K399" s="197">
        <f t="shared" si="100"/>
        <v>2380</v>
      </c>
      <c r="L399" s="107" t="s">
        <v>123</v>
      </c>
      <c r="M399" s="108"/>
      <c r="N399" s="109" t="s">
        <v>1</v>
      </c>
      <c r="O399" s="110" t="s">
        <v>33</v>
      </c>
      <c r="P399" s="111">
        <v>0</v>
      </c>
      <c r="Q399" s="111">
        <f t="shared" si="101"/>
        <v>0</v>
      </c>
      <c r="R399" s="111">
        <v>0</v>
      </c>
      <c r="S399" s="111">
        <f t="shared" si="102"/>
        <v>0</v>
      </c>
      <c r="T399" s="111">
        <v>0</v>
      </c>
      <c r="U399" s="112">
        <f t="shared" si="103"/>
        <v>0</v>
      </c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S399" s="113" t="s">
        <v>247</v>
      </c>
      <c r="AU399" s="113" t="s">
        <v>119</v>
      </c>
      <c r="AV399" s="113" t="s">
        <v>116</v>
      </c>
      <c r="AZ399" s="15" t="s">
        <v>117</v>
      </c>
      <c r="BF399" s="114">
        <f t="shared" si="104"/>
        <v>2380</v>
      </c>
      <c r="BG399" s="114">
        <f t="shared" si="105"/>
        <v>0</v>
      </c>
      <c r="BH399" s="114">
        <f t="shared" si="106"/>
        <v>0</v>
      </c>
      <c r="BI399" s="114">
        <f t="shared" si="107"/>
        <v>0</v>
      </c>
      <c r="BJ399" s="114">
        <f t="shared" si="108"/>
        <v>0</v>
      </c>
      <c r="BK399" s="15" t="s">
        <v>76</v>
      </c>
      <c r="BL399" s="114">
        <f t="shared" si="109"/>
        <v>2380</v>
      </c>
      <c r="BM399" s="15" t="s">
        <v>247</v>
      </c>
      <c r="BN399" s="113" t="s">
        <v>1196</v>
      </c>
    </row>
    <row r="400" spans="1:66" s="12" customFormat="1" ht="20.85" customHeight="1" x14ac:dyDescent="0.2">
      <c r="B400" s="187"/>
      <c r="C400" s="188"/>
      <c r="D400" s="189" t="s">
        <v>67</v>
      </c>
      <c r="E400" s="198" t="s">
        <v>1197</v>
      </c>
      <c r="F400" s="198" t="s">
        <v>1198</v>
      </c>
      <c r="G400" s="188"/>
      <c r="H400" s="188"/>
      <c r="I400" s="188"/>
      <c r="J400" s="197"/>
      <c r="K400" s="199">
        <f>BL400</f>
        <v>2062541.5</v>
      </c>
      <c r="M400" s="99"/>
      <c r="N400" s="101"/>
      <c r="O400" s="102"/>
      <c r="P400" s="102"/>
      <c r="Q400" s="103">
        <f>Q401+SUM(Q402:Q426)</f>
        <v>0</v>
      </c>
      <c r="R400" s="102"/>
      <c r="S400" s="103">
        <f>S401+SUM(S402:S426)</f>
        <v>0</v>
      </c>
      <c r="T400" s="102"/>
      <c r="U400" s="104">
        <f>U401+SUM(U402:U426)</f>
        <v>0</v>
      </c>
      <c r="AS400" s="100" t="s">
        <v>76</v>
      </c>
      <c r="AU400" s="105" t="s">
        <v>67</v>
      </c>
      <c r="AV400" s="105" t="s">
        <v>78</v>
      </c>
      <c r="AZ400" s="100" t="s">
        <v>117</v>
      </c>
      <c r="BL400" s="106">
        <f>BL401+SUM(BL402:BL426)</f>
        <v>2062541.5</v>
      </c>
    </row>
    <row r="401" spans="1:66" s="2" customFormat="1" ht="33" customHeight="1" x14ac:dyDescent="0.2">
      <c r="A401" s="26"/>
      <c r="B401" s="133"/>
      <c r="C401" s="192" t="s">
        <v>1199</v>
      </c>
      <c r="D401" s="192" t="s">
        <v>119</v>
      </c>
      <c r="E401" s="193" t="s">
        <v>1200</v>
      </c>
      <c r="F401" s="194" t="s">
        <v>1201</v>
      </c>
      <c r="G401" s="195" t="s">
        <v>122</v>
      </c>
      <c r="H401" s="196">
        <v>10</v>
      </c>
      <c r="I401" s="197">
        <v>24</v>
      </c>
      <c r="J401" s="197">
        <f>I401*'Rekapitulace stavby'!$AI$20</f>
        <v>24</v>
      </c>
      <c r="K401" s="197">
        <f t="shared" ref="K401:K425" si="110">ROUND(J401*H401,2)</f>
        <v>240</v>
      </c>
      <c r="L401" s="107" t="s">
        <v>123</v>
      </c>
      <c r="M401" s="108"/>
      <c r="N401" s="109" t="s">
        <v>1</v>
      </c>
      <c r="O401" s="110" t="s">
        <v>33</v>
      </c>
      <c r="P401" s="111">
        <v>0</v>
      </c>
      <c r="Q401" s="111">
        <f t="shared" ref="Q401:Q425" si="111">P401*H401</f>
        <v>0</v>
      </c>
      <c r="R401" s="111">
        <v>0</v>
      </c>
      <c r="S401" s="111">
        <f t="shared" ref="S401:S425" si="112">R401*H401</f>
        <v>0</v>
      </c>
      <c r="T401" s="111">
        <v>0</v>
      </c>
      <c r="U401" s="112">
        <f t="shared" ref="U401:U425" si="113">T401*H401</f>
        <v>0</v>
      </c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S401" s="113" t="s">
        <v>124</v>
      </c>
      <c r="AU401" s="113" t="s">
        <v>119</v>
      </c>
      <c r="AV401" s="113" t="s">
        <v>116</v>
      </c>
      <c r="AZ401" s="15" t="s">
        <v>117</v>
      </c>
      <c r="BF401" s="114">
        <f t="shared" ref="BF401:BF425" si="114">IF(O401="základní",K401,0)</f>
        <v>240</v>
      </c>
      <c r="BG401" s="114">
        <f t="shared" ref="BG401:BG425" si="115">IF(O401="snížená",K401,0)</f>
        <v>0</v>
      </c>
      <c r="BH401" s="114">
        <f t="shared" ref="BH401:BH425" si="116">IF(O401="zákl. přenesená",K401,0)</f>
        <v>0</v>
      </c>
      <c r="BI401" s="114">
        <f t="shared" ref="BI401:BI425" si="117">IF(O401="sníž. přenesená",K401,0)</f>
        <v>0</v>
      </c>
      <c r="BJ401" s="114">
        <f t="shared" ref="BJ401:BJ425" si="118">IF(O401="nulová",K401,0)</f>
        <v>0</v>
      </c>
      <c r="BK401" s="15" t="s">
        <v>76</v>
      </c>
      <c r="BL401" s="114">
        <f t="shared" ref="BL401:BL425" si="119">ROUND(J401*H401,2)</f>
        <v>240</v>
      </c>
      <c r="BM401" s="15" t="s">
        <v>125</v>
      </c>
      <c r="BN401" s="113" t="s">
        <v>1202</v>
      </c>
    </row>
    <row r="402" spans="1:66" s="2" customFormat="1" ht="33" customHeight="1" x14ac:dyDescent="0.2">
      <c r="A402" s="26"/>
      <c r="B402" s="133"/>
      <c r="C402" s="192" t="s">
        <v>1203</v>
      </c>
      <c r="D402" s="192" t="s">
        <v>119</v>
      </c>
      <c r="E402" s="193" t="s">
        <v>1204</v>
      </c>
      <c r="F402" s="194" t="s">
        <v>1205</v>
      </c>
      <c r="G402" s="195" t="s">
        <v>122</v>
      </c>
      <c r="H402" s="196">
        <v>5</v>
      </c>
      <c r="I402" s="197">
        <v>196</v>
      </c>
      <c r="J402" s="197">
        <f>I402*'Rekapitulace stavby'!$AI$20</f>
        <v>196</v>
      </c>
      <c r="K402" s="197">
        <f t="shared" si="110"/>
        <v>980</v>
      </c>
      <c r="L402" s="107" t="s">
        <v>123</v>
      </c>
      <c r="M402" s="108"/>
      <c r="N402" s="109" t="s">
        <v>1</v>
      </c>
      <c r="O402" s="110" t="s">
        <v>33</v>
      </c>
      <c r="P402" s="111">
        <v>0</v>
      </c>
      <c r="Q402" s="111">
        <f t="shared" si="111"/>
        <v>0</v>
      </c>
      <c r="R402" s="111">
        <v>0</v>
      </c>
      <c r="S402" s="111">
        <f t="shared" si="112"/>
        <v>0</v>
      </c>
      <c r="T402" s="111">
        <v>0</v>
      </c>
      <c r="U402" s="112">
        <f t="shared" si="113"/>
        <v>0</v>
      </c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S402" s="113" t="s">
        <v>247</v>
      </c>
      <c r="AU402" s="113" t="s">
        <v>119</v>
      </c>
      <c r="AV402" s="113" t="s">
        <v>116</v>
      </c>
      <c r="AZ402" s="15" t="s">
        <v>117</v>
      </c>
      <c r="BF402" s="114">
        <f t="shared" si="114"/>
        <v>980</v>
      </c>
      <c r="BG402" s="114">
        <f t="shared" si="115"/>
        <v>0</v>
      </c>
      <c r="BH402" s="114">
        <f t="shared" si="116"/>
        <v>0</v>
      </c>
      <c r="BI402" s="114">
        <f t="shared" si="117"/>
        <v>0</v>
      </c>
      <c r="BJ402" s="114">
        <f t="shared" si="118"/>
        <v>0</v>
      </c>
      <c r="BK402" s="15" t="s">
        <v>76</v>
      </c>
      <c r="BL402" s="114">
        <f t="shared" si="119"/>
        <v>980</v>
      </c>
      <c r="BM402" s="15" t="s">
        <v>247</v>
      </c>
      <c r="BN402" s="113" t="s">
        <v>1206</v>
      </c>
    </row>
    <row r="403" spans="1:66" s="2" customFormat="1" ht="24.2" customHeight="1" x14ac:dyDescent="0.2">
      <c r="A403" s="26"/>
      <c r="B403" s="133"/>
      <c r="C403" s="192" t="s">
        <v>1207</v>
      </c>
      <c r="D403" s="192" t="s">
        <v>119</v>
      </c>
      <c r="E403" s="193" t="s">
        <v>1208</v>
      </c>
      <c r="F403" s="194" t="s">
        <v>1209</v>
      </c>
      <c r="G403" s="195" t="s">
        <v>122</v>
      </c>
      <c r="H403" s="196">
        <v>1</v>
      </c>
      <c r="I403" s="197">
        <v>797</v>
      </c>
      <c r="J403" s="197">
        <f>I403*'Rekapitulace stavby'!$AI$20</f>
        <v>797</v>
      </c>
      <c r="K403" s="197">
        <f t="shared" si="110"/>
        <v>797</v>
      </c>
      <c r="L403" s="107" t="s">
        <v>123</v>
      </c>
      <c r="M403" s="108"/>
      <c r="N403" s="109" t="s">
        <v>1</v>
      </c>
      <c r="O403" s="110" t="s">
        <v>33</v>
      </c>
      <c r="P403" s="111">
        <v>0</v>
      </c>
      <c r="Q403" s="111">
        <f t="shared" si="111"/>
        <v>0</v>
      </c>
      <c r="R403" s="111">
        <v>0</v>
      </c>
      <c r="S403" s="111">
        <f t="shared" si="112"/>
        <v>0</v>
      </c>
      <c r="T403" s="111">
        <v>0</v>
      </c>
      <c r="U403" s="112">
        <f t="shared" si="113"/>
        <v>0</v>
      </c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S403" s="113" t="s">
        <v>247</v>
      </c>
      <c r="AU403" s="113" t="s">
        <v>119</v>
      </c>
      <c r="AV403" s="113" t="s">
        <v>116</v>
      </c>
      <c r="AZ403" s="15" t="s">
        <v>117</v>
      </c>
      <c r="BF403" s="114">
        <f t="shared" si="114"/>
        <v>797</v>
      </c>
      <c r="BG403" s="114">
        <f t="shared" si="115"/>
        <v>0</v>
      </c>
      <c r="BH403" s="114">
        <f t="shared" si="116"/>
        <v>0</v>
      </c>
      <c r="BI403" s="114">
        <f t="shared" si="117"/>
        <v>0</v>
      </c>
      <c r="BJ403" s="114">
        <f t="shared" si="118"/>
        <v>0</v>
      </c>
      <c r="BK403" s="15" t="s">
        <v>76</v>
      </c>
      <c r="BL403" s="114">
        <f t="shared" si="119"/>
        <v>797</v>
      </c>
      <c r="BM403" s="15" t="s">
        <v>247</v>
      </c>
      <c r="BN403" s="113" t="s">
        <v>1210</v>
      </c>
    </row>
    <row r="404" spans="1:66" s="2" customFormat="1" ht="49.15" customHeight="1" x14ac:dyDescent="0.2">
      <c r="A404" s="26"/>
      <c r="B404" s="133"/>
      <c r="C404" s="192" t="s">
        <v>1211</v>
      </c>
      <c r="D404" s="192" t="s">
        <v>119</v>
      </c>
      <c r="E404" s="193" t="s">
        <v>1212</v>
      </c>
      <c r="F404" s="194" t="s">
        <v>1213</v>
      </c>
      <c r="G404" s="195" t="s">
        <v>122</v>
      </c>
      <c r="H404" s="196">
        <v>5</v>
      </c>
      <c r="I404" s="197">
        <v>336</v>
      </c>
      <c r="J404" s="197">
        <f>I404*'Rekapitulace stavby'!$AI$20</f>
        <v>336</v>
      </c>
      <c r="K404" s="197">
        <f t="shared" si="110"/>
        <v>1680</v>
      </c>
      <c r="L404" s="107" t="s">
        <v>123</v>
      </c>
      <c r="M404" s="108"/>
      <c r="N404" s="109" t="s">
        <v>1</v>
      </c>
      <c r="O404" s="110" t="s">
        <v>33</v>
      </c>
      <c r="P404" s="111">
        <v>0</v>
      </c>
      <c r="Q404" s="111">
        <f t="shared" si="111"/>
        <v>0</v>
      </c>
      <c r="R404" s="111">
        <v>0</v>
      </c>
      <c r="S404" s="111">
        <f t="shared" si="112"/>
        <v>0</v>
      </c>
      <c r="T404" s="111">
        <v>0</v>
      </c>
      <c r="U404" s="112">
        <f t="shared" si="113"/>
        <v>0</v>
      </c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S404" s="113" t="s">
        <v>247</v>
      </c>
      <c r="AU404" s="113" t="s">
        <v>119</v>
      </c>
      <c r="AV404" s="113" t="s">
        <v>116</v>
      </c>
      <c r="AZ404" s="15" t="s">
        <v>117</v>
      </c>
      <c r="BF404" s="114">
        <f t="shared" si="114"/>
        <v>1680</v>
      </c>
      <c r="BG404" s="114">
        <f t="shared" si="115"/>
        <v>0</v>
      </c>
      <c r="BH404" s="114">
        <f t="shared" si="116"/>
        <v>0</v>
      </c>
      <c r="BI404" s="114">
        <f t="shared" si="117"/>
        <v>0</v>
      </c>
      <c r="BJ404" s="114">
        <f t="shared" si="118"/>
        <v>0</v>
      </c>
      <c r="BK404" s="15" t="s">
        <v>76</v>
      </c>
      <c r="BL404" s="114">
        <f t="shared" si="119"/>
        <v>1680</v>
      </c>
      <c r="BM404" s="15" t="s">
        <v>247</v>
      </c>
      <c r="BN404" s="113" t="s">
        <v>1214</v>
      </c>
    </row>
    <row r="405" spans="1:66" s="2" customFormat="1" ht="24.2" customHeight="1" x14ac:dyDescent="0.2">
      <c r="A405" s="26"/>
      <c r="B405" s="133"/>
      <c r="C405" s="192" t="s">
        <v>1215</v>
      </c>
      <c r="D405" s="192" t="s">
        <v>119</v>
      </c>
      <c r="E405" s="193" t="s">
        <v>1216</v>
      </c>
      <c r="F405" s="194" t="s">
        <v>1217</v>
      </c>
      <c r="G405" s="195" t="s">
        <v>122</v>
      </c>
      <c r="H405" s="196">
        <v>5</v>
      </c>
      <c r="I405" s="197">
        <v>165</v>
      </c>
      <c r="J405" s="197">
        <f>I405*'Rekapitulace stavby'!$AI$20</f>
        <v>165</v>
      </c>
      <c r="K405" s="197">
        <f t="shared" si="110"/>
        <v>825</v>
      </c>
      <c r="L405" s="107" t="s">
        <v>123</v>
      </c>
      <c r="M405" s="108"/>
      <c r="N405" s="109" t="s">
        <v>1</v>
      </c>
      <c r="O405" s="110" t="s">
        <v>33</v>
      </c>
      <c r="P405" s="111">
        <v>0</v>
      </c>
      <c r="Q405" s="111">
        <f t="shared" si="111"/>
        <v>0</v>
      </c>
      <c r="R405" s="111">
        <v>0</v>
      </c>
      <c r="S405" s="111">
        <f t="shared" si="112"/>
        <v>0</v>
      </c>
      <c r="T405" s="111">
        <v>0</v>
      </c>
      <c r="U405" s="112">
        <f t="shared" si="113"/>
        <v>0</v>
      </c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S405" s="113" t="s">
        <v>247</v>
      </c>
      <c r="AU405" s="113" t="s">
        <v>119</v>
      </c>
      <c r="AV405" s="113" t="s">
        <v>116</v>
      </c>
      <c r="AZ405" s="15" t="s">
        <v>117</v>
      </c>
      <c r="BF405" s="114">
        <f t="shared" si="114"/>
        <v>825</v>
      </c>
      <c r="BG405" s="114">
        <f t="shared" si="115"/>
        <v>0</v>
      </c>
      <c r="BH405" s="114">
        <f t="shared" si="116"/>
        <v>0</v>
      </c>
      <c r="BI405" s="114">
        <f t="shared" si="117"/>
        <v>0</v>
      </c>
      <c r="BJ405" s="114">
        <f t="shared" si="118"/>
        <v>0</v>
      </c>
      <c r="BK405" s="15" t="s">
        <v>76</v>
      </c>
      <c r="BL405" s="114">
        <f t="shared" si="119"/>
        <v>825</v>
      </c>
      <c r="BM405" s="15" t="s">
        <v>247</v>
      </c>
      <c r="BN405" s="113" t="s">
        <v>1218</v>
      </c>
    </row>
    <row r="406" spans="1:66" s="2" customFormat="1" ht="33" customHeight="1" x14ac:dyDescent="0.2">
      <c r="A406" s="26"/>
      <c r="B406" s="133"/>
      <c r="C406" s="192" t="s">
        <v>1219</v>
      </c>
      <c r="D406" s="192" t="s">
        <v>119</v>
      </c>
      <c r="E406" s="193" t="s">
        <v>1220</v>
      </c>
      <c r="F406" s="194" t="s">
        <v>1221</v>
      </c>
      <c r="G406" s="195" t="s">
        <v>122</v>
      </c>
      <c r="H406" s="196">
        <v>10</v>
      </c>
      <c r="I406" s="197">
        <v>928</v>
      </c>
      <c r="J406" s="197">
        <f>I406*'Rekapitulace stavby'!$AI$20</f>
        <v>928</v>
      </c>
      <c r="K406" s="197">
        <f t="shared" si="110"/>
        <v>9280</v>
      </c>
      <c r="L406" s="107" t="s">
        <v>123</v>
      </c>
      <c r="M406" s="108"/>
      <c r="N406" s="109" t="s">
        <v>1</v>
      </c>
      <c r="O406" s="110" t="s">
        <v>33</v>
      </c>
      <c r="P406" s="111">
        <v>0</v>
      </c>
      <c r="Q406" s="111">
        <f t="shared" si="111"/>
        <v>0</v>
      </c>
      <c r="R406" s="111">
        <v>0</v>
      </c>
      <c r="S406" s="111">
        <f t="shared" si="112"/>
        <v>0</v>
      </c>
      <c r="T406" s="111">
        <v>0</v>
      </c>
      <c r="U406" s="112">
        <f t="shared" si="113"/>
        <v>0</v>
      </c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S406" s="113" t="s">
        <v>247</v>
      </c>
      <c r="AU406" s="113" t="s">
        <v>119</v>
      </c>
      <c r="AV406" s="113" t="s">
        <v>116</v>
      </c>
      <c r="AZ406" s="15" t="s">
        <v>117</v>
      </c>
      <c r="BF406" s="114">
        <f t="shared" si="114"/>
        <v>9280</v>
      </c>
      <c r="BG406" s="114">
        <f t="shared" si="115"/>
        <v>0</v>
      </c>
      <c r="BH406" s="114">
        <f t="shared" si="116"/>
        <v>0</v>
      </c>
      <c r="BI406" s="114">
        <f t="shared" si="117"/>
        <v>0</v>
      </c>
      <c r="BJ406" s="114">
        <f t="shared" si="118"/>
        <v>0</v>
      </c>
      <c r="BK406" s="15" t="s">
        <v>76</v>
      </c>
      <c r="BL406" s="114">
        <f t="shared" si="119"/>
        <v>9280</v>
      </c>
      <c r="BM406" s="15" t="s">
        <v>247</v>
      </c>
      <c r="BN406" s="113" t="s">
        <v>1222</v>
      </c>
    </row>
    <row r="407" spans="1:66" s="2" customFormat="1" ht="37.9" customHeight="1" x14ac:dyDescent="0.2">
      <c r="A407" s="26"/>
      <c r="B407" s="133"/>
      <c r="C407" s="192" t="s">
        <v>1223</v>
      </c>
      <c r="D407" s="192" t="s">
        <v>119</v>
      </c>
      <c r="E407" s="193" t="s">
        <v>1224</v>
      </c>
      <c r="F407" s="194" t="s">
        <v>1225</v>
      </c>
      <c r="G407" s="195" t="s">
        <v>122</v>
      </c>
      <c r="H407" s="196">
        <v>50</v>
      </c>
      <c r="I407" s="197">
        <v>351</v>
      </c>
      <c r="J407" s="197">
        <f>I407*'Rekapitulace stavby'!$AI$20</f>
        <v>351</v>
      </c>
      <c r="K407" s="197">
        <f t="shared" si="110"/>
        <v>17550</v>
      </c>
      <c r="L407" s="107" t="s">
        <v>123</v>
      </c>
      <c r="M407" s="108"/>
      <c r="N407" s="109" t="s">
        <v>1</v>
      </c>
      <c r="O407" s="110" t="s">
        <v>33</v>
      </c>
      <c r="P407" s="111">
        <v>0</v>
      </c>
      <c r="Q407" s="111">
        <f t="shared" si="111"/>
        <v>0</v>
      </c>
      <c r="R407" s="111">
        <v>0</v>
      </c>
      <c r="S407" s="111">
        <f t="shared" si="112"/>
        <v>0</v>
      </c>
      <c r="T407" s="111">
        <v>0</v>
      </c>
      <c r="U407" s="112">
        <f t="shared" si="113"/>
        <v>0</v>
      </c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S407" s="113" t="s">
        <v>247</v>
      </c>
      <c r="AU407" s="113" t="s">
        <v>119</v>
      </c>
      <c r="AV407" s="113" t="s">
        <v>116</v>
      </c>
      <c r="AZ407" s="15" t="s">
        <v>117</v>
      </c>
      <c r="BF407" s="114">
        <f t="shared" si="114"/>
        <v>17550</v>
      </c>
      <c r="BG407" s="114">
        <f t="shared" si="115"/>
        <v>0</v>
      </c>
      <c r="BH407" s="114">
        <f t="shared" si="116"/>
        <v>0</v>
      </c>
      <c r="BI407" s="114">
        <f t="shared" si="117"/>
        <v>0</v>
      </c>
      <c r="BJ407" s="114">
        <f t="shared" si="118"/>
        <v>0</v>
      </c>
      <c r="BK407" s="15" t="s">
        <v>76</v>
      </c>
      <c r="BL407" s="114">
        <f t="shared" si="119"/>
        <v>17550</v>
      </c>
      <c r="BM407" s="15" t="s">
        <v>247</v>
      </c>
      <c r="BN407" s="113" t="s">
        <v>1226</v>
      </c>
    </row>
    <row r="408" spans="1:66" s="2" customFormat="1" ht="37.9" customHeight="1" x14ac:dyDescent="0.2">
      <c r="A408" s="26"/>
      <c r="B408" s="133"/>
      <c r="C408" s="192" t="s">
        <v>1227</v>
      </c>
      <c r="D408" s="192" t="s">
        <v>119</v>
      </c>
      <c r="E408" s="193" t="s">
        <v>1228</v>
      </c>
      <c r="F408" s="194" t="s">
        <v>1229</v>
      </c>
      <c r="G408" s="195" t="s">
        <v>122</v>
      </c>
      <c r="H408" s="196">
        <v>50</v>
      </c>
      <c r="I408" s="197">
        <v>67.599999999999994</v>
      </c>
      <c r="J408" s="197">
        <f>I408*'Rekapitulace stavby'!$AI$20</f>
        <v>67.599999999999994</v>
      </c>
      <c r="K408" s="197">
        <f t="shared" si="110"/>
        <v>3380</v>
      </c>
      <c r="L408" s="107" t="s">
        <v>123</v>
      </c>
      <c r="M408" s="108"/>
      <c r="N408" s="109" t="s">
        <v>1</v>
      </c>
      <c r="O408" s="110" t="s">
        <v>33</v>
      </c>
      <c r="P408" s="111">
        <v>0</v>
      </c>
      <c r="Q408" s="111">
        <f t="shared" si="111"/>
        <v>0</v>
      </c>
      <c r="R408" s="111">
        <v>0</v>
      </c>
      <c r="S408" s="111">
        <f t="shared" si="112"/>
        <v>0</v>
      </c>
      <c r="T408" s="111">
        <v>0</v>
      </c>
      <c r="U408" s="112">
        <f t="shared" si="113"/>
        <v>0</v>
      </c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S408" s="113" t="s">
        <v>247</v>
      </c>
      <c r="AU408" s="113" t="s">
        <v>119</v>
      </c>
      <c r="AV408" s="113" t="s">
        <v>116</v>
      </c>
      <c r="AZ408" s="15" t="s">
        <v>117</v>
      </c>
      <c r="BF408" s="114">
        <f t="shared" si="114"/>
        <v>3380</v>
      </c>
      <c r="BG408" s="114">
        <f t="shared" si="115"/>
        <v>0</v>
      </c>
      <c r="BH408" s="114">
        <f t="shared" si="116"/>
        <v>0</v>
      </c>
      <c r="BI408" s="114">
        <f t="shared" si="117"/>
        <v>0</v>
      </c>
      <c r="BJ408" s="114">
        <f t="shared" si="118"/>
        <v>0</v>
      </c>
      <c r="BK408" s="15" t="s">
        <v>76</v>
      </c>
      <c r="BL408" s="114">
        <f t="shared" si="119"/>
        <v>3380</v>
      </c>
      <c r="BM408" s="15" t="s">
        <v>247</v>
      </c>
      <c r="BN408" s="113" t="s">
        <v>1230</v>
      </c>
    </row>
    <row r="409" spans="1:66" s="2" customFormat="1" ht="37.9" customHeight="1" x14ac:dyDescent="0.2">
      <c r="A409" s="26"/>
      <c r="B409" s="133"/>
      <c r="C409" s="192" t="s">
        <v>1231</v>
      </c>
      <c r="D409" s="192" t="s">
        <v>119</v>
      </c>
      <c r="E409" s="193" t="s">
        <v>1232</v>
      </c>
      <c r="F409" s="194" t="s">
        <v>1233</v>
      </c>
      <c r="G409" s="195" t="s">
        <v>122</v>
      </c>
      <c r="H409" s="196">
        <v>20</v>
      </c>
      <c r="I409" s="197">
        <v>175</v>
      </c>
      <c r="J409" s="197">
        <f>I409*'Rekapitulace stavby'!$AI$20</f>
        <v>175</v>
      </c>
      <c r="K409" s="197">
        <f t="shared" si="110"/>
        <v>3500</v>
      </c>
      <c r="L409" s="107" t="s">
        <v>123</v>
      </c>
      <c r="M409" s="108"/>
      <c r="N409" s="109" t="s">
        <v>1</v>
      </c>
      <c r="O409" s="110" t="s">
        <v>33</v>
      </c>
      <c r="P409" s="111">
        <v>0</v>
      </c>
      <c r="Q409" s="111">
        <f t="shared" si="111"/>
        <v>0</v>
      </c>
      <c r="R409" s="111">
        <v>0</v>
      </c>
      <c r="S409" s="111">
        <f t="shared" si="112"/>
        <v>0</v>
      </c>
      <c r="T409" s="111">
        <v>0</v>
      </c>
      <c r="U409" s="112">
        <f t="shared" si="113"/>
        <v>0</v>
      </c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S409" s="113" t="s">
        <v>124</v>
      </c>
      <c r="AU409" s="113" t="s">
        <v>119</v>
      </c>
      <c r="AV409" s="113" t="s">
        <v>116</v>
      </c>
      <c r="AZ409" s="15" t="s">
        <v>117</v>
      </c>
      <c r="BF409" s="114">
        <f t="shared" si="114"/>
        <v>3500</v>
      </c>
      <c r="BG409" s="114">
        <f t="shared" si="115"/>
        <v>0</v>
      </c>
      <c r="BH409" s="114">
        <f t="shared" si="116"/>
        <v>0</v>
      </c>
      <c r="BI409" s="114">
        <f t="shared" si="117"/>
        <v>0</v>
      </c>
      <c r="BJ409" s="114">
        <f t="shared" si="118"/>
        <v>0</v>
      </c>
      <c r="BK409" s="15" t="s">
        <v>76</v>
      </c>
      <c r="BL409" s="114">
        <f t="shared" si="119"/>
        <v>3500</v>
      </c>
      <c r="BM409" s="15" t="s">
        <v>125</v>
      </c>
      <c r="BN409" s="113" t="s">
        <v>1234</v>
      </c>
    </row>
    <row r="410" spans="1:66" s="2" customFormat="1" ht="37.9" customHeight="1" x14ac:dyDescent="0.2">
      <c r="A410" s="26"/>
      <c r="B410" s="133"/>
      <c r="C410" s="192" t="s">
        <v>1235</v>
      </c>
      <c r="D410" s="192" t="s">
        <v>119</v>
      </c>
      <c r="E410" s="193" t="s">
        <v>1236</v>
      </c>
      <c r="F410" s="194" t="s">
        <v>1237</v>
      </c>
      <c r="G410" s="195" t="s">
        <v>122</v>
      </c>
      <c r="H410" s="196">
        <v>20</v>
      </c>
      <c r="I410" s="197">
        <v>152</v>
      </c>
      <c r="J410" s="197">
        <f>I410*'Rekapitulace stavby'!$AI$20</f>
        <v>152</v>
      </c>
      <c r="K410" s="197">
        <f t="shared" si="110"/>
        <v>3040</v>
      </c>
      <c r="L410" s="107" t="s">
        <v>123</v>
      </c>
      <c r="M410" s="108"/>
      <c r="N410" s="109" t="s">
        <v>1</v>
      </c>
      <c r="O410" s="110" t="s">
        <v>33</v>
      </c>
      <c r="P410" s="111">
        <v>0</v>
      </c>
      <c r="Q410" s="111">
        <f t="shared" si="111"/>
        <v>0</v>
      </c>
      <c r="R410" s="111">
        <v>0</v>
      </c>
      <c r="S410" s="111">
        <f t="shared" si="112"/>
        <v>0</v>
      </c>
      <c r="T410" s="111">
        <v>0</v>
      </c>
      <c r="U410" s="112">
        <f t="shared" si="113"/>
        <v>0</v>
      </c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S410" s="113" t="s">
        <v>124</v>
      </c>
      <c r="AU410" s="113" t="s">
        <v>119</v>
      </c>
      <c r="AV410" s="113" t="s">
        <v>116</v>
      </c>
      <c r="AZ410" s="15" t="s">
        <v>117</v>
      </c>
      <c r="BF410" s="114">
        <f t="shared" si="114"/>
        <v>3040</v>
      </c>
      <c r="BG410" s="114">
        <f t="shared" si="115"/>
        <v>0</v>
      </c>
      <c r="BH410" s="114">
        <f t="shared" si="116"/>
        <v>0</v>
      </c>
      <c r="BI410" s="114">
        <f t="shared" si="117"/>
        <v>0</v>
      </c>
      <c r="BJ410" s="114">
        <f t="shared" si="118"/>
        <v>0</v>
      </c>
      <c r="BK410" s="15" t="s">
        <v>76</v>
      </c>
      <c r="BL410" s="114">
        <f t="shared" si="119"/>
        <v>3040</v>
      </c>
      <c r="BM410" s="15" t="s">
        <v>125</v>
      </c>
      <c r="BN410" s="113" t="s">
        <v>1238</v>
      </c>
    </row>
    <row r="411" spans="1:66" s="2" customFormat="1" ht="37.9" customHeight="1" x14ac:dyDescent="0.2">
      <c r="A411" s="26"/>
      <c r="B411" s="133"/>
      <c r="C411" s="192" t="s">
        <v>1239</v>
      </c>
      <c r="D411" s="192" t="s">
        <v>119</v>
      </c>
      <c r="E411" s="193" t="s">
        <v>1240</v>
      </c>
      <c r="F411" s="194" t="s">
        <v>1241</v>
      </c>
      <c r="G411" s="195" t="s">
        <v>122</v>
      </c>
      <c r="H411" s="196">
        <v>30</v>
      </c>
      <c r="I411" s="197">
        <v>180</v>
      </c>
      <c r="J411" s="197">
        <f>I411*'Rekapitulace stavby'!$AI$20</f>
        <v>180</v>
      </c>
      <c r="K411" s="197">
        <f t="shared" si="110"/>
        <v>5400</v>
      </c>
      <c r="L411" s="107" t="s">
        <v>123</v>
      </c>
      <c r="M411" s="108"/>
      <c r="N411" s="109" t="s">
        <v>1</v>
      </c>
      <c r="O411" s="110" t="s">
        <v>33</v>
      </c>
      <c r="P411" s="111">
        <v>0</v>
      </c>
      <c r="Q411" s="111">
        <f t="shared" si="111"/>
        <v>0</v>
      </c>
      <c r="R411" s="111">
        <v>0</v>
      </c>
      <c r="S411" s="111">
        <f t="shared" si="112"/>
        <v>0</v>
      </c>
      <c r="T411" s="111">
        <v>0</v>
      </c>
      <c r="U411" s="112">
        <f t="shared" si="113"/>
        <v>0</v>
      </c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S411" s="113" t="s">
        <v>124</v>
      </c>
      <c r="AU411" s="113" t="s">
        <v>119</v>
      </c>
      <c r="AV411" s="113" t="s">
        <v>116</v>
      </c>
      <c r="AZ411" s="15" t="s">
        <v>117</v>
      </c>
      <c r="BF411" s="114">
        <f t="shared" si="114"/>
        <v>5400</v>
      </c>
      <c r="BG411" s="114">
        <f t="shared" si="115"/>
        <v>0</v>
      </c>
      <c r="BH411" s="114">
        <f t="shared" si="116"/>
        <v>0</v>
      </c>
      <c r="BI411" s="114">
        <f t="shared" si="117"/>
        <v>0</v>
      </c>
      <c r="BJ411" s="114">
        <f t="shared" si="118"/>
        <v>0</v>
      </c>
      <c r="BK411" s="15" t="s">
        <v>76</v>
      </c>
      <c r="BL411" s="114">
        <f t="shared" si="119"/>
        <v>5400</v>
      </c>
      <c r="BM411" s="15" t="s">
        <v>125</v>
      </c>
      <c r="BN411" s="113" t="s">
        <v>1242</v>
      </c>
    </row>
    <row r="412" spans="1:66" s="2" customFormat="1" ht="37.9" customHeight="1" x14ac:dyDescent="0.2">
      <c r="A412" s="26"/>
      <c r="B412" s="133"/>
      <c r="C412" s="192" t="s">
        <v>1243</v>
      </c>
      <c r="D412" s="192" t="s">
        <v>119</v>
      </c>
      <c r="E412" s="193" t="s">
        <v>1244</v>
      </c>
      <c r="F412" s="194" t="s">
        <v>1245</v>
      </c>
      <c r="G412" s="195" t="s">
        <v>122</v>
      </c>
      <c r="H412" s="196">
        <v>20</v>
      </c>
      <c r="I412" s="197">
        <v>229</v>
      </c>
      <c r="J412" s="197">
        <f>I412*'Rekapitulace stavby'!$AI$20</f>
        <v>229</v>
      </c>
      <c r="K412" s="197">
        <f t="shared" si="110"/>
        <v>4580</v>
      </c>
      <c r="L412" s="107" t="s">
        <v>123</v>
      </c>
      <c r="M412" s="108"/>
      <c r="N412" s="109" t="s">
        <v>1</v>
      </c>
      <c r="O412" s="110" t="s">
        <v>33</v>
      </c>
      <c r="P412" s="111">
        <v>0</v>
      </c>
      <c r="Q412" s="111">
        <f t="shared" si="111"/>
        <v>0</v>
      </c>
      <c r="R412" s="111">
        <v>0</v>
      </c>
      <c r="S412" s="111">
        <f t="shared" si="112"/>
        <v>0</v>
      </c>
      <c r="T412" s="111">
        <v>0</v>
      </c>
      <c r="U412" s="112">
        <f t="shared" si="113"/>
        <v>0</v>
      </c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S412" s="113" t="s">
        <v>124</v>
      </c>
      <c r="AU412" s="113" t="s">
        <v>119</v>
      </c>
      <c r="AV412" s="113" t="s">
        <v>116</v>
      </c>
      <c r="AZ412" s="15" t="s">
        <v>117</v>
      </c>
      <c r="BF412" s="114">
        <f t="shared" si="114"/>
        <v>4580</v>
      </c>
      <c r="BG412" s="114">
        <f t="shared" si="115"/>
        <v>0</v>
      </c>
      <c r="BH412" s="114">
        <f t="shared" si="116"/>
        <v>0</v>
      </c>
      <c r="BI412" s="114">
        <f t="shared" si="117"/>
        <v>0</v>
      </c>
      <c r="BJ412" s="114">
        <f t="shared" si="118"/>
        <v>0</v>
      </c>
      <c r="BK412" s="15" t="s">
        <v>76</v>
      </c>
      <c r="BL412" s="114">
        <f t="shared" si="119"/>
        <v>4580</v>
      </c>
      <c r="BM412" s="15" t="s">
        <v>125</v>
      </c>
      <c r="BN412" s="113" t="s">
        <v>1246</v>
      </c>
    </row>
    <row r="413" spans="1:66" s="2" customFormat="1" ht="44.25" customHeight="1" x14ac:dyDescent="0.2">
      <c r="A413" s="26"/>
      <c r="B413" s="133"/>
      <c r="C413" s="192" t="s">
        <v>1247</v>
      </c>
      <c r="D413" s="192" t="s">
        <v>119</v>
      </c>
      <c r="E413" s="193" t="s">
        <v>1248</v>
      </c>
      <c r="F413" s="194" t="s">
        <v>1249</v>
      </c>
      <c r="G413" s="195" t="s">
        <v>122</v>
      </c>
      <c r="H413" s="196">
        <v>20</v>
      </c>
      <c r="I413" s="197">
        <v>171</v>
      </c>
      <c r="J413" s="197">
        <f>I413*'Rekapitulace stavby'!$AI$20</f>
        <v>171</v>
      </c>
      <c r="K413" s="197">
        <f t="shared" si="110"/>
        <v>3420</v>
      </c>
      <c r="L413" s="107" t="s">
        <v>123</v>
      </c>
      <c r="M413" s="108"/>
      <c r="N413" s="109" t="s">
        <v>1</v>
      </c>
      <c r="O413" s="110" t="s">
        <v>33</v>
      </c>
      <c r="P413" s="111">
        <v>0</v>
      </c>
      <c r="Q413" s="111">
        <f t="shared" si="111"/>
        <v>0</v>
      </c>
      <c r="R413" s="111">
        <v>0</v>
      </c>
      <c r="S413" s="111">
        <f t="shared" si="112"/>
        <v>0</v>
      </c>
      <c r="T413" s="111">
        <v>0</v>
      </c>
      <c r="U413" s="112">
        <f t="shared" si="113"/>
        <v>0</v>
      </c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S413" s="113" t="s">
        <v>124</v>
      </c>
      <c r="AU413" s="113" t="s">
        <v>119</v>
      </c>
      <c r="AV413" s="113" t="s">
        <v>116</v>
      </c>
      <c r="AZ413" s="15" t="s">
        <v>117</v>
      </c>
      <c r="BF413" s="114">
        <f t="shared" si="114"/>
        <v>3420</v>
      </c>
      <c r="BG413" s="114">
        <f t="shared" si="115"/>
        <v>0</v>
      </c>
      <c r="BH413" s="114">
        <f t="shared" si="116"/>
        <v>0</v>
      </c>
      <c r="BI413" s="114">
        <f t="shared" si="117"/>
        <v>0</v>
      </c>
      <c r="BJ413" s="114">
        <f t="shared" si="118"/>
        <v>0</v>
      </c>
      <c r="BK413" s="15" t="s">
        <v>76</v>
      </c>
      <c r="BL413" s="114">
        <f t="shared" si="119"/>
        <v>3420</v>
      </c>
      <c r="BM413" s="15" t="s">
        <v>125</v>
      </c>
      <c r="BN413" s="113" t="s">
        <v>1250</v>
      </c>
    </row>
    <row r="414" spans="1:66" s="2" customFormat="1" ht="37.9" customHeight="1" x14ac:dyDescent="0.2">
      <c r="A414" s="26"/>
      <c r="B414" s="133"/>
      <c r="C414" s="192" t="s">
        <v>1251</v>
      </c>
      <c r="D414" s="192" t="s">
        <v>119</v>
      </c>
      <c r="E414" s="193" t="s">
        <v>1252</v>
      </c>
      <c r="F414" s="194" t="s">
        <v>1253</v>
      </c>
      <c r="G414" s="195" t="s">
        <v>122</v>
      </c>
      <c r="H414" s="196">
        <v>30</v>
      </c>
      <c r="I414" s="197">
        <v>170</v>
      </c>
      <c r="J414" s="197">
        <f>I414*'Rekapitulace stavby'!$AI$20</f>
        <v>170</v>
      </c>
      <c r="K414" s="197">
        <f t="shared" si="110"/>
        <v>5100</v>
      </c>
      <c r="L414" s="107" t="s">
        <v>123</v>
      </c>
      <c r="M414" s="108"/>
      <c r="N414" s="109" t="s">
        <v>1</v>
      </c>
      <c r="O414" s="110" t="s">
        <v>33</v>
      </c>
      <c r="P414" s="111">
        <v>0</v>
      </c>
      <c r="Q414" s="111">
        <f t="shared" si="111"/>
        <v>0</v>
      </c>
      <c r="R414" s="111">
        <v>0</v>
      </c>
      <c r="S414" s="111">
        <f t="shared" si="112"/>
        <v>0</v>
      </c>
      <c r="T414" s="111">
        <v>0</v>
      </c>
      <c r="U414" s="112">
        <f t="shared" si="113"/>
        <v>0</v>
      </c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S414" s="113" t="s">
        <v>124</v>
      </c>
      <c r="AU414" s="113" t="s">
        <v>119</v>
      </c>
      <c r="AV414" s="113" t="s">
        <v>116</v>
      </c>
      <c r="AZ414" s="15" t="s">
        <v>117</v>
      </c>
      <c r="BF414" s="114">
        <f t="shared" si="114"/>
        <v>5100</v>
      </c>
      <c r="BG414" s="114">
        <f t="shared" si="115"/>
        <v>0</v>
      </c>
      <c r="BH414" s="114">
        <f t="shared" si="116"/>
        <v>0</v>
      </c>
      <c r="BI414" s="114">
        <f t="shared" si="117"/>
        <v>0</v>
      </c>
      <c r="BJ414" s="114">
        <f t="shared" si="118"/>
        <v>0</v>
      </c>
      <c r="BK414" s="15" t="s">
        <v>76</v>
      </c>
      <c r="BL414" s="114">
        <f t="shared" si="119"/>
        <v>5100</v>
      </c>
      <c r="BM414" s="15" t="s">
        <v>125</v>
      </c>
      <c r="BN414" s="113" t="s">
        <v>1254</v>
      </c>
    </row>
    <row r="415" spans="1:66" s="2" customFormat="1" ht="33" customHeight="1" x14ac:dyDescent="0.2">
      <c r="A415" s="26"/>
      <c r="B415" s="133"/>
      <c r="C415" s="192" t="s">
        <v>1255</v>
      </c>
      <c r="D415" s="192" t="s">
        <v>119</v>
      </c>
      <c r="E415" s="193" t="s">
        <v>1256</v>
      </c>
      <c r="F415" s="194" t="s">
        <v>1257</v>
      </c>
      <c r="G415" s="195" t="s">
        <v>122</v>
      </c>
      <c r="H415" s="196">
        <v>20</v>
      </c>
      <c r="I415" s="197">
        <v>138</v>
      </c>
      <c r="J415" s="197">
        <f>I415*'Rekapitulace stavby'!$AI$20</f>
        <v>138</v>
      </c>
      <c r="K415" s="197">
        <f t="shared" si="110"/>
        <v>2760</v>
      </c>
      <c r="L415" s="107" t="s">
        <v>123</v>
      </c>
      <c r="M415" s="108"/>
      <c r="N415" s="109" t="s">
        <v>1</v>
      </c>
      <c r="O415" s="110" t="s">
        <v>33</v>
      </c>
      <c r="P415" s="111">
        <v>0</v>
      </c>
      <c r="Q415" s="111">
        <f t="shared" si="111"/>
        <v>0</v>
      </c>
      <c r="R415" s="111">
        <v>0</v>
      </c>
      <c r="S415" s="111">
        <f t="shared" si="112"/>
        <v>0</v>
      </c>
      <c r="T415" s="111">
        <v>0</v>
      </c>
      <c r="U415" s="112">
        <f t="shared" si="113"/>
        <v>0</v>
      </c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S415" s="113" t="s">
        <v>124</v>
      </c>
      <c r="AU415" s="113" t="s">
        <v>119</v>
      </c>
      <c r="AV415" s="113" t="s">
        <v>116</v>
      </c>
      <c r="AZ415" s="15" t="s">
        <v>117</v>
      </c>
      <c r="BF415" s="114">
        <f t="shared" si="114"/>
        <v>2760</v>
      </c>
      <c r="BG415" s="114">
        <f t="shared" si="115"/>
        <v>0</v>
      </c>
      <c r="BH415" s="114">
        <f t="shared" si="116"/>
        <v>0</v>
      </c>
      <c r="BI415" s="114">
        <f t="shared" si="117"/>
        <v>0</v>
      </c>
      <c r="BJ415" s="114">
        <f t="shared" si="118"/>
        <v>0</v>
      </c>
      <c r="BK415" s="15" t="s">
        <v>76</v>
      </c>
      <c r="BL415" s="114">
        <f t="shared" si="119"/>
        <v>2760</v>
      </c>
      <c r="BM415" s="15" t="s">
        <v>125</v>
      </c>
      <c r="BN415" s="113" t="s">
        <v>1258</v>
      </c>
    </row>
    <row r="416" spans="1:66" s="2" customFormat="1" ht="37.9" customHeight="1" x14ac:dyDescent="0.2">
      <c r="A416" s="26"/>
      <c r="B416" s="133"/>
      <c r="C416" s="192" t="s">
        <v>1259</v>
      </c>
      <c r="D416" s="192" t="s">
        <v>119</v>
      </c>
      <c r="E416" s="193" t="s">
        <v>1260</v>
      </c>
      <c r="F416" s="194" t="s">
        <v>1261</v>
      </c>
      <c r="G416" s="195" t="s">
        <v>122</v>
      </c>
      <c r="H416" s="196">
        <v>20</v>
      </c>
      <c r="I416" s="197">
        <v>103</v>
      </c>
      <c r="J416" s="197">
        <f>I416*'Rekapitulace stavby'!$AI$20</f>
        <v>103</v>
      </c>
      <c r="K416" s="197">
        <f t="shared" si="110"/>
        <v>2060</v>
      </c>
      <c r="L416" s="107" t="s">
        <v>123</v>
      </c>
      <c r="M416" s="108"/>
      <c r="N416" s="109" t="s">
        <v>1</v>
      </c>
      <c r="O416" s="110" t="s">
        <v>33</v>
      </c>
      <c r="P416" s="111">
        <v>0</v>
      </c>
      <c r="Q416" s="111">
        <f t="shared" si="111"/>
        <v>0</v>
      </c>
      <c r="R416" s="111">
        <v>0</v>
      </c>
      <c r="S416" s="111">
        <f t="shared" si="112"/>
        <v>0</v>
      </c>
      <c r="T416" s="111">
        <v>0</v>
      </c>
      <c r="U416" s="112">
        <f t="shared" si="113"/>
        <v>0</v>
      </c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S416" s="113" t="s">
        <v>124</v>
      </c>
      <c r="AU416" s="113" t="s">
        <v>119</v>
      </c>
      <c r="AV416" s="113" t="s">
        <v>116</v>
      </c>
      <c r="AZ416" s="15" t="s">
        <v>117</v>
      </c>
      <c r="BF416" s="114">
        <f t="shared" si="114"/>
        <v>2060</v>
      </c>
      <c r="BG416" s="114">
        <f t="shared" si="115"/>
        <v>0</v>
      </c>
      <c r="BH416" s="114">
        <f t="shared" si="116"/>
        <v>0</v>
      </c>
      <c r="BI416" s="114">
        <f t="shared" si="117"/>
        <v>0</v>
      </c>
      <c r="BJ416" s="114">
        <f t="shared" si="118"/>
        <v>0</v>
      </c>
      <c r="BK416" s="15" t="s">
        <v>76</v>
      </c>
      <c r="BL416" s="114">
        <f t="shared" si="119"/>
        <v>2060</v>
      </c>
      <c r="BM416" s="15" t="s">
        <v>125</v>
      </c>
      <c r="BN416" s="113" t="s">
        <v>1262</v>
      </c>
    </row>
    <row r="417" spans="1:66" s="2" customFormat="1" ht="37.9" customHeight="1" x14ac:dyDescent="0.2">
      <c r="A417" s="26"/>
      <c r="B417" s="133"/>
      <c r="C417" s="192" t="s">
        <v>1263</v>
      </c>
      <c r="D417" s="192" t="s">
        <v>119</v>
      </c>
      <c r="E417" s="193" t="s">
        <v>1264</v>
      </c>
      <c r="F417" s="194" t="s">
        <v>1265</v>
      </c>
      <c r="G417" s="195" t="s">
        <v>122</v>
      </c>
      <c r="H417" s="196">
        <v>30</v>
      </c>
      <c r="I417" s="197">
        <v>106</v>
      </c>
      <c r="J417" s="197">
        <f>I417*'Rekapitulace stavby'!$AI$20</f>
        <v>106</v>
      </c>
      <c r="K417" s="197">
        <f t="shared" si="110"/>
        <v>3180</v>
      </c>
      <c r="L417" s="107" t="s">
        <v>123</v>
      </c>
      <c r="M417" s="108"/>
      <c r="N417" s="109" t="s">
        <v>1</v>
      </c>
      <c r="O417" s="110" t="s">
        <v>33</v>
      </c>
      <c r="P417" s="111">
        <v>0</v>
      </c>
      <c r="Q417" s="111">
        <f t="shared" si="111"/>
        <v>0</v>
      </c>
      <c r="R417" s="111">
        <v>0</v>
      </c>
      <c r="S417" s="111">
        <f t="shared" si="112"/>
        <v>0</v>
      </c>
      <c r="T417" s="111">
        <v>0</v>
      </c>
      <c r="U417" s="112">
        <f t="shared" si="113"/>
        <v>0</v>
      </c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S417" s="113" t="s">
        <v>124</v>
      </c>
      <c r="AU417" s="113" t="s">
        <v>119</v>
      </c>
      <c r="AV417" s="113" t="s">
        <v>116</v>
      </c>
      <c r="AZ417" s="15" t="s">
        <v>117</v>
      </c>
      <c r="BF417" s="114">
        <f t="shared" si="114"/>
        <v>3180</v>
      </c>
      <c r="BG417" s="114">
        <f t="shared" si="115"/>
        <v>0</v>
      </c>
      <c r="BH417" s="114">
        <f t="shared" si="116"/>
        <v>0</v>
      </c>
      <c r="BI417" s="114">
        <f t="shared" si="117"/>
        <v>0</v>
      </c>
      <c r="BJ417" s="114">
        <f t="shared" si="118"/>
        <v>0</v>
      </c>
      <c r="BK417" s="15" t="s">
        <v>76</v>
      </c>
      <c r="BL417" s="114">
        <f t="shared" si="119"/>
        <v>3180</v>
      </c>
      <c r="BM417" s="15" t="s">
        <v>125</v>
      </c>
      <c r="BN417" s="113" t="s">
        <v>1266</v>
      </c>
    </row>
    <row r="418" spans="1:66" s="2" customFormat="1" ht="24.2" customHeight="1" x14ac:dyDescent="0.2">
      <c r="A418" s="26"/>
      <c r="B418" s="133"/>
      <c r="C418" s="192" t="s">
        <v>1267</v>
      </c>
      <c r="D418" s="192" t="s">
        <v>119</v>
      </c>
      <c r="E418" s="193" t="s">
        <v>1268</v>
      </c>
      <c r="F418" s="194" t="s">
        <v>1269</v>
      </c>
      <c r="G418" s="195" t="s">
        <v>122</v>
      </c>
      <c r="H418" s="196">
        <v>50</v>
      </c>
      <c r="I418" s="197">
        <v>85.5</v>
      </c>
      <c r="J418" s="197">
        <f>I418*'Rekapitulace stavby'!$AI$20</f>
        <v>85.5</v>
      </c>
      <c r="K418" s="197">
        <f t="shared" si="110"/>
        <v>4275</v>
      </c>
      <c r="L418" s="107" t="s">
        <v>123</v>
      </c>
      <c r="M418" s="108"/>
      <c r="N418" s="109" t="s">
        <v>1</v>
      </c>
      <c r="O418" s="110" t="s">
        <v>33</v>
      </c>
      <c r="P418" s="111">
        <v>0</v>
      </c>
      <c r="Q418" s="111">
        <f t="shared" si="111"/>
        <v>0</v>
      </c>
      <c r="R418" s="111">
        <v>0</v>
      </c>
      <c r="S418" s="111">
        <f t="shared" si="112"/>
        <v>0</v>
      </c>
      <c r="T418" s="111">
        <v>0</v>
      </c>
      <c r="U418" s="112">
        <f t="shared" si="113"/>
        <v>0</v>
      </c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S418" s="113" t="s">
        <v>124</v>
      </c>
      <c r="AU418" s="113" t="s">
        <v>119</v>
      </c>
      <c r="AV418" s="113" t="s">
        <v>116</v>
      </c>
      <c r="AZ418" s="15" t="s">
        <v>117</v>
      </c>
      <c r="BF418" s="114">
        <f t="shared" si="114"/>
        <v>4275</v>
      </c>
      <c r="BG418" s="114">
        <f t="shared" si="115"/>
        <v>0</v>
      </c>
      <c r="BH418" s="114">
        <f t="shared" si="116"/>
        <v>0</v>
      </c>
      <c r="BI418" s="114">
        <f t="shared" si="117"/>
        <v>0</v>
      </c>
      <c r="BJ418" s="114">
        <f t="shared" si="118"/>
        <v>0</v>
      </c>
      <c r="BK418" s="15" t="s">
        <v>76</v>
      </c>
      <c r="BL418" s="114">
        <f t="shared" si="119"/>
        <v>4275</v>
      </c>
      <c r="BM418" s="15" t="s">
        <v>125</v>
      </c>
      <c r="BN418" s="113" t="s">
        <v>1270</v>
      </c>
    </row>
    <row r="419" spans="1:66" s="2" customFormat="1" ht="37.9" customHeight="1" x14ac:dyDescent="0.2">
      <c r="A419" s="26"/>
      <c r="B419" s="133"/>
      <c r="C419" s="192" t="s">
        <v>1271</v>
      </c>
      <c r="D419" s="192" t="s">
        <v>119</v>
      </c>
      <c r="E419" s="193" t="s">
        <v>1272</v>
      </c>
      <c r="F419" s="194" t="s">
        <v>1273</v>
      </c>
      <c r="G419" s="195" t="s">
        <v>122</v>
      </c>
      <c r="H419" s="196">
        <v>25</v>
      </c>
      <c r="I419" s="197">
        <v>72.900000000000006</v>
      </c>
      <c r="J419" s="197">
        <f>I419*'Rekapitulace stavby'!$AI$20</f>
        <v>72.900000000000006</v>
      </c>
      <c r="K419" s="197">
        <f t="shared" si="110"/>
        <v>1822.5</v>
      </c>
      <c r="L419" s="107" t="s">
        <v>123</v>
      </c>
      <c r="M419" s="108"/>
      <c r="N419" s="109" t="s">
        <v>1</v>
      </c>
      <c r="O419" s="110" t="s">
        <v>33</v>
      </c>
      <c r="P419" s="111">
        <v>0</v>
      </c>
      <c r="Q419" s="111">
        <f t="shared" si="111"/>
        <v>0</v>
      </c>
      <c r="R419" s="111">
        <v>0</v>
      </c>
      <c r="S419" s="111">
        <f t="shared" si="112"/>
        <v>0</v>
      </c>
      <c r="T419" s="111">
        <v>0</v>
      </c>
      <c r="U419" s="112">
        <f t="shared" si="113"/>
        <v>0</v>
      </c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S419" s="113" t="s">
        <v>124</v>
      </c>
      <c r="AU419" s="113" t="s">
        <v>119</v>
      </c>
      <c r="AV419" s="113" t="s">
        <v>116</v>
      </c>
      <c r="AZ419" s="15" t="s">
        <v>117</v>
      </c>
      <c r="BF419" s="114">
        <f t="shared" si="114"/>
        <v>1822.5</v>
      </c>
      <c r="BG419" s="114">
        <f t="shared" si="115"/>
        <v>0</v>
      </c>
      <c r="BH419" s="114">
        <f t="shared" si="116"/>
        <v>0</v>
      </c>
      <c r="BI419" s="114">
        <f t="shared" si="117"/>
        <v>0</v>
      </c>
      <c r="BJ419" s="114">
        <f t="shared" si="118"/>
        <v>0</v>
      </c>
      <c r="BK419" s="15" t="s">
        <v>76</v>
      </c>
      <c r="BL419" s="114">
        <f t="shared" si="119"/>
        <v>1822.5</v>
      </c>
      <c r="BM419" s="15" t="s">
        <v>125</v>
      </c>
      <c r="BN419" s="113" t="s">
        <v>1274</v>
      </c>
    </row>
    <row r="420" spans="1:66" s="2" customFormat="1" ht="33" customHeight="1" x14ac:dyDescent="0.2">
      <c r="A420" s="26"/>
      <c r="B420" s="133"/>
      <c r="C420" s="192" t="s">
        <v>1275</v>
      </c>
      <c r="D420" s="192" t="s">
        <v>119</v>
      </c>
      <c r="E420" s="193" t="s">
        <v>1276</v>
      </c>
      <c r="F420" s="194" t="s">
        <v>1277</v>
      </c>
      <c r="G420" s="195" t="s">
        <v>122</v>
      </c>
      <c r="H420" s="196">
        <v>20</v>
      </c>
      <c r="I420" s="197">
        <v>79.099999999999994</v>
      </c>
      <c r="J420" s="197">
        <f>I420*'Rekapitulace stavby'!$AI$20</f>
        <v>79.099999999999994</v>
      </c>
      <c r="K420" s="197">
        <f t="shared" si="110"/>
        <v>1582</v>
      </c>
      <c r="L420" s="107" t="s">
        <v>123</v>
      </c>
      <c r="M420" s="108"/>
      <c r="N420" s="109" t="s">
        <v>1</v>
      </c>
      <c r="O420" s="110" t="s">
        <v>33</v>
      </c>
      <c r="P420" s="111">
        <v>0</v>
      </c>
      <c r="Q420" s="111">
        <f t="shared" si="111"/>
        <v>0</v>
      </c>
      <c r="R420" s="111">
        <v>0</v>
      </c>
      <c r="S420" s="111">
        <f t="shared" si="112"/>
        <v>0</v>
      </c>
      <c r="T420" s="111">
        <v>0</v>
      </c>
      <c r="U420" s="112">
        <f t="shared" si="113"/>
        <v>0</v>
      </c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S420" s="113" t="s">
        <v>124</v>
      </c>
      <c r="AU420" s="113" t="s">
        <v>119</v>
      </c>
      <c r="AV420" s="113" t="s">
        <v>116</v>
      </c>
      <c r="AZ420" s="15" t="s">
        <v>117</v>
      </c>
      <c r="BF420" s="114">
        <f t="shared" si="114"/>
        <v>1582</v>
      </c>
      <c r="BG420" s="114">
        <f t="shared" si="115"/>
        <v>0</v>
      </c>
      <c r="BH420" s="114">
        <f t="shared" si="116"/>
        <v>0</v>
      </c>
      <c r="BI420" s="114">
        <f t="shared" si="117"/>
        <v>0</v>
      </c>
      <c r="BJ420" s="114">
        <f t="shared" si="118"/>
        <v>0</v>
      </c>
      <c r="BK420" s="15" t="s">
        <v>76</v>
      </c>
      <c r="BL420" s="114">
        <f t="shared" si="119"/>
        <v>1582</v>
      </c>
      <c r="BM420" s="15" t="s">
        <v>125</v>
      </c>
      <c r="BN420" s="113" t="s">
        <v>1278</v>
      </c>
    </row>
    <row r="421" spans="1:66" s="2" customFormat="1" ht="24.2" customHeight="1" x14ac:dyDescent="0.2">
      <c r="A421" s="26"/>
      <c r="B421" s="133"/>
      <c r="C421" s="192" t="s">
        <v>1279</v>
      </c>
      <c r="D421" s="192" t="s">
        <v>119</v>
      </c>
      <c r="E421" s="193" t="s">
        <v>1280</v>
      </c>
      <c r="F421" s="194" t="s">
        <v>1281</v>
      </c>
      <c r="G421" s="195" t="s">
        <v>122</v>
      </c>
      <c r="H421" s="196">
        <v>60</v>
      </c>
      <c r="I421" s="197">
        <v>47.3</v>
      </c>
      <c r="J421" s="197">
        <f>I421*'Rekapitulace stavby'!$AI$20</f>
        <v>47.3</v>
      </c>
      <c r="K421" s="197">
        <f t="shared" si="110"/>
        <v>2838</v>
      </c>
      <c r="L421" s="107" t="s">
        <v>123</v>
      </c>
      <c r="M421" s="108"/>
      <c r="N421" s="109" t="s">
        <v>1</v>
      </c>
      <c r="O421" s="110" t="s">
        <v>33</v>
      </c>
      <c r="P421" s="111">
        <v>0</v>
      </c>
      <c r="Q421" s="111">
        <f t="shared" si="111"/>
        <v>0</v>
      </c>
      <c r="R421" s="111">
        <v>0</v>
      </c>
      <c r="S421" s="111">
        <f t="shared" si="112"/>
        <v>0</v>
      </c>
      <c r="T421" s="111">
        <v>0</v>
      </c>
      <c r="U421" s="112">
        <f t="shared" si="113"/>
        <v>0</v>
      </c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S421" s="113" t="s">
        <v>124</v>
      </c>
      <c r="AU421" s="113" t="s">
        <v>119</v>
      </c>
      <c r="AV421" s="113" t="s">
        <v>116</v>
      </c>
      <c r="AZ421" s="15" t="s">
        <v>117</v>
      </c>
      <c r="BF421" s="114">
        <f t="shared" si="114"/>
        <v>2838</v>
      </c>
      <c r="BG421" s="114">
        <f t="shared" si="115"/>
        <v>0</v>
      </c>
      <c r="BH421" s="114">
        <f t="shared" si="116"/>
        <v>0</v>
      </c>
      <c r="BI421" s="114">
        <f t="shared" si="117"/>
        <v>0</v>
      </c>
      <c r="BJ421" s="114">
        <f t="shared" si="118"/>
        <v>0</v>
      </c>
      <c r="BK421" s="15" t="s">
        <v>76</v>
      </c>
      <c r="BL421" s="114">
        <f t="shared" si="119"/>
        <v>2838</v>
      </c>
      <c r="BM421" s="15" t="s">
        <v>125</v>
      </c>
      <c r="BN421" s="113" t="s">
        <v>1282</v>
      </c>
    </row>
    <row r="422" spans="1:66" s="2" customFormat="1" ht="24.2" customHeight="1" x14ac:dyDescent="0.2">
      <c r="A422" s="26"/>
      <c r="B422" s="133"/>
      <c r="C422" s="192" t="s">
        <v>1283</v>
      </c>
      <c r="D422" s="192" t="s">
        <v>119</v>
      </c>
      <c r="E422" s="193" t="s">
        <v>1284</v>
      </c>
      <c r="F422" s="194" t="s">
        <v>1285</v>
      </c>
      <c r="G422" s="195" t="s">
        <v>122</v>
      </c>
      <c r="H422" s="196">
        <v>20</v>
      </c>
      <c r="I422" s="197">
        <v>78.099999999999994</v>
      </c>
      <c r="J422" s="197">
        <f>I422*'Rekapitulace stavby'!$AI$20</f>
        <v>78.099999999999994</v>
      </c>
      <c r="K422" s="197">
        <f t="shared" si="110"/>
        <v>1562</v>
      </c>
      <c r="L422" s="107" t="s">
        <v>123</v>
      </c>
      <c r="M422" s="108"/>
      <c r="N422" s="109" t="s">
        <v>1</v>
      </c>
      <c r="O422" s="110" t="s">
        <v>33</v>
      </c>
      <c r="P422" s="111">
        <v>0</v>
      </c>
      <c r="Q422" s="111">
        <f t="shared" si="111"/>
        <v>0</v>
      </c>
      <c r="R422" s="111">
        <v>0</v>
      </c>
      <c r="S422" s="111">
        <f t="shared" si="112"/>
        <v>0</v>
      </c>
      <c r="T422" s="111">
        <v>0</v>
      </c>
      <c r="U422" s="112">
        <f t="shared" si="113"/>
        <v>0</v>
      </c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S422" s="113" t="s">
        <v>124</v>
      </c>
      <c r="AU422" s="113" t="s">
        <v>119</v>
      </c>
      <c r="AV422" s="113" t="s">
        <v>116</v>
      </c>
      <c r="AZ422" s="15" t="s">
        <v>117</v>
      </c>
      <c r="BF422" s="114">
        <f t="shared" si="114"/>
        <v>1562</v>
      </c>
      <c r="BG422" s="114">
        <f t="shared" si="115"/>
        <v>0</v>
      </c>
      <c r="BH422" s="114">
        <f t="shared" si="116"/>
        <v>0</v>
      </c>
      <c r="BI422" s="114">
        <f t="shared" si="117"/>
        <v>0</v>
      </c>
      <c r="BJ422" s="114">
        <f t="shared" si="118"/>
        <v>0</v>
      </c>
      <c r="BK422" s="15" t="s">
        <v>76</v>
      </c>
      <c r="BL422" s="114">
        <f t="shared" si="119"/>
        <v>1562</v>
      </c>
      <c r="BM422" s="15" t="s">
        <v>125</v>
      </c>
      <c r="BN422" s="113" t="s">
        <v>1286</v>
      </c>
    </row>
    <row r="423" spans="1:66" s="2" customFormat="1" ht="24.2" customHeight="1" x14ac:dyDescent="0.2">
      <c r="A423" s="26"/>
      <c r="B423" s="133"/>
      <c r="C423" s="192" t="s">
        <v>1287</v>
      </c>
      <c r="D423" s="192" t="s">
        <v>119</v>
      </c>
      <c r="E423" s="193" t="s">
        <v>1288</v>
      </c>
      <c r="F423" s="194" t="s">
        <v>1289</v>
      </c>
      <c r="G423" s="195" t="s">
        <v>122</v>
      </c>
      <c r="H423" s="196">
        <v>40</v>
      </c>
      <c r="I423" s="197">
        <v>51.2</v>
      </c>
      <c r="J423" s="197">
        <f>I423*'Rekapitulace stavby'!$AI$20</f>
        <v>51.2</v>
      </c>
      <c r="K423" s="197">
        <f t="shared" si="110"/>
        <v>2048</v>
      </c>
      <c r="L423" s="107" t="s">
        <v>123</v>
      </c>
      <c r="M423" s="108"/>
      <c r="N423" s="109" t="s">
        <v>1</v>
      </c>
      <c r="O423" s="110" t="s">
        <v>33</v>
      </c>
      <c r="P423" s="111">
        <v>0</v>
      </c>
      <c r="Q423" s="111">
        <f t="shared" si="111"/>
        <v>0</v>
      </c>
      <c r="R423" s="111">
        <v>0</v>
      </c>
      <c r="S423" s="111">
        <f t="shared" si="112"/>
        <v>0</v>
      </c>
      <c r="T423" s="111">
        <v>0</v>
      </c>
      <c r="U423" s="112">
        <f t="shared" si="113"/>
        <v>0</v>
      </c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S423" s="113" t="s">
        <v>124</v>
      </c>
      <c r="AU423" s="113" t="s">
        <v>119</v>
      </c>
      <c r="AV423" s="113" t="s">
        <v>116</v>
      </c>
      <c r="AZ423" s="15" t="s">
        <v>117</v>
      </c>
      <c r="BF423" s="114">
        <f t="shared" si="114"/>
        <v>2048</v>
      </c>
      <c r="BG423" s="114">
        <f t="shared" si="115"/>
        <v>0</v>
      </c>
      <c r="BH423" s="114">
        <f t="shared" si="116"/>
        <v>0</v>
      </c>
      <c r="BI423" s="114">
        <f t="shared" si="117"/>
        <v>0</v>
      </c>
      <c r="BJ423" s="114">
        <f t="shared" si="118"/>
        <v>0</v>
      </c>
      <c r="BK423" s="15" t="s">
        <v>76</v>
      </c>
      <c r="BL423" s="114">
        <f t="shared" si="119"/>
        <v>2048</v>
      </c>
      <c r="BM423" s="15" t="s">
        <v>125</v>
      </c>
      <c r="BN423" s="113" t="s">
        <v>1290</v>
      </c>
    </row>
    <row r="424" spans="1:66" s="2" customFormat="1" ht="24.2" customHeight="1" x14ac:dyDescent="0.2">
      <c r="A424" s="26"/>
      <c r="B424" s="133"/>
      <c r="C424" s="192" t="s">
        <v>1291</v>
      </c>
      <c r="D424" s="192" t="s">
        <v>119</v>
      </c>
      <c r="E424" s="193" t="s">
        <v>1292</v>
      </c>
      <c r="F424" s="194" t="s">
        <v>1293</v>
      </c>
      <c r="G424" s="195" t="s">
        <v>122</v>
      </c>
      <c r="H424" s="196">
        <v>50</v>
      </c>
      <c r="I424" s="197">
        <v>6.77</v>
      </c>
      <c r="J424" s="197">
        <f>I424*'Rekapitulace stavby'!$AI$20</f>
        <v>6.77</v>
      </c>
      <c r="K424" s="197">
        <f t="shared" si="110"/>
        <v>338.5</v>
      </c>
      <c r="L424" s="107" t="s">
        <v>123</v>
      </c>
      <c r="M424" s="108"/>
      <c r="N424" s="109" t="s">
        <v>1</v>
      </c>
      <c r="O424" s="110" t="s">
        <v>33</v>
      </c>
      <c r="P424" s="111">
        <v>0</v>
      </c>
      <c r="Q424" s="111">
        <f t="shared" si="111"/>
        <v>0</v>
      </c>
      <c r="R424" s="111">
        <v>0</v>
      </c>
      <c r="S424" s="111">
        <f t="shared" si="112"/>
        <v>0</v>
      </c>
      <c r="T424" s="111">
        <v>0</v>
      </c>
      <c r="U424" s="112">
        <f t="shared" si="113"/>
        <v>0</v>
      </c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S424" s="113" t="s">
        <v>124</v>
      </c>
      <c r="AU424" s="113" t="s">
        <v>119</v>
      </c>
      <c r="AV424" s="113" t="s">
        <v>116</v>
      </c>
      <c r="AZ424" s="15" t="s">
        <v>117</v>
      </c>
      <c r="BF424" s="114">
        <f t="shared" si="114"/>
        <v>338.5</v>
      </c>
      <c r="BG424" s="114">
        <f t="shared" si="115"/>
        <v>0</v>
      </c>
      <c r="BH424" s="114">
        <f t="shared" si="116"/>
        <v>0</v>
      </c>
      <c r="BI424" s="114">
        <f t="shared" si="117"/>
        <v>0</v>
      </c>
      <c r="BJ424" s="114">
        <f t="shared" si="118"/>
        <v>0</v>
      </c>
      <c r="BK424" s="15" t="s">
        <v>76</v>
      </c>
      <c r="BL424" s="114">
        <f t="shared" si="119"/>
        <v>338.5</v>
      </c>
      <c r="BM424" s="15" t="s">
        <v>125</v>
      </c>
      <c r="BN424" s="113" t="s">
        <v>1294</v>
      </c>
    </row>
    <row r="425" spans="1:66" s="2" customFormat="1" ht="33" customHeight="1" x14ac:dyDescent="0.2">
      <c r="A425" s="26"/>
      <c r="B425" s="133"/>
      <c r="C425" s="192" t="s">
        <v>1295</v>
      </c>
      <c r="D425" s="192" t="s">
        <v>119</v>
      </c>
      <c r="E425" s="193" t="s">
        <v>1296</v>
      </c>
      <c r="F425" s="194" t="s">
        <v>1297</v>
      </c>
      <c r="G425" s="195" t="s">
        <v>122</v>
      </c>
      <c r="H425" s="196">
        <v>50</v>
      </c>
      <c r="I425" s="197">
        <v>6.5</v>
      </c>
      <c r="J425" s="197">
        <f>I425*'Rekapitulace stavby'!$AI$20</f>
        <v>6.5</v>
      </c>
      <c r="K425" s="197">
        <f t="shared" si="110"/>
        <v>325</v>
      </c>
      <c r="L425" s="107" t="s">
        <v>123</v>
      </c>
      <c r="M425" s="108"/>
      <c r="N425" s="109" t="s">
        <v>1</v>
      </c>
      <c r="O425" s="110" t="s">
        <v>33</v>
      </c>
      <c r="P425" s="111">
        <v>0</v>
      </c>
      <c r="Q425" s="111">
        <f t="shared" si="111"/>
        <v>0</v>
      </c>
      <c r="R425" s="111">
        <v>0</v>
      </c>
      <c r="S425" s="111">
        <f t="shared" si="112"/>
        <v>0</v>
      </c>
      <c r="T425" s="111">
        <v>0</v>
      </c>
      <c r="U425" s="112">
        <f t="shared" si="113"/>
        <v>0</v>
      </c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S425" s="113" t="s">
        <v>124</v>
      </c>
      <c r="AU425" s="113" t="s">
        <v>119</v>
      </c>
      <c r="AV425" s="113" t="s">
        <v>116</v>
      </c>
      <c r="AZ425" s="15" t="s">
        <v>117</v>
      </c>
      <c r="BF425" s="114">
        <f t="shared" si="114"/>
        <v>325</v>
      </c>
      <c r="BG425" s="114">
        <f t="shared" si="115"/>
        <v>0</v>
      </c>
      <c r="BH425" s="114">
        <f t="shared" si="116"/>
        <v>0</v>
      </c>
      <c r="BI425" s="114">
        <f t="shared" si="117"/>
        <v>0</v>
      </c>
      <c r="BJ425" s="114">
        <f t="shared" si="118"/>
        <v>0</v>
      </c>
      <c r="BK425" s="15" t="s">
        <v>76</v>
      </c>
      <c r="BL425" s="114">
        <f t="shared" si="119"/>
        <v>325</v>
      </c>
      <c r="BM425" s="15" t="s">
        <v>125</v>
      </c>
      <c r="BN425" s="113" t="s">
        <v>1298</v>
      </c>
    </row>
    <row r="426" spans="1:66" s="13" customFormat="1" ht="20.85" customHeight="1" x14ac:dyDescent="0.2">
      <c r="B426" s="200"/>
      <c r="C426" s="201"/>
      <c r="D426" s="202" t="s">
        <v>67</v>
      </c>
      <c r="E426" s="202" t="s">
        <v>1299</v>
      </c>
      <c r="F426" s="202" t="s">
        <v>1300</v>
      </c>
      <c r="G426" s="201"/>
      <c r="H426" s="201"/>
      <c r="I426" s="201"/>
      <c r="J426" s="197"/>
      <c r="K426" s="203">
        <f>BL426</f>
        <v>1979978.5</v>
      </c>
      <c r="M426" s="115"/>
      <c r="N426" s="117"/>
      <c r="O426" s="118"/>
      <c r="P426" s="118"/>
      <c r="Q426" s="119">
        <f>Q427+SUM(Q428:Q468)</f>
        <v>0</v>
      </c>
      <c r="R426" s="118"/>
      <c r="S426" s="119">
        <f>S427+SUM(S428:S468)</f>
        <v>0</v>
      </c>
      <c r="T426" s="118"/>
      <c r="U426" s="120">
        <f>U427+SUM(U428:U468)</f>
        <v>0</v>
      </c>
      <c r="AS426" s="116" t="s">
        <v>125</v>
      </c>
      <c r="AU426" s="121" t="s">
        <v>67</v>
      </c>
      <c r="AV426" s="121" t="s">
        <v>116</v>
      </c>
      <c r="AZ426" s="116" t="s">
        <v>117</v>
      </c>
      <c r="BL426" s="122">
        <f>BL427+SUM(BL428:BL468)</f>
        <v>1979978.5</v>
      </c>
    </row>
    <row r="427" spans="1:66" s="2" customFormat="1" ht="49.15" customHeight="1" x14ac:dyDescent="0.2">
      <c r="A427" s="26"/>
      <c r="B427" s="133"/>
      <c r="C427" s="192" t="s">
        <v>1301</v>
      </c>
      <c r="D427" s="192" t="s">
        <v>119</v>
      </c>
      <c r="E427" s="193" t="s">
        <v>1302</v>
      </c>
      <c r="F427" s="194" t="s">
        <v>1303</v>
      </c>
      <c r="G427" s="195" t="s">
        <v>122</v>
      </c>
      <c r="H427" s="196">
        <v>2</v>
      </c>
      <c r="I427" s="197">
        <v>9130</v>
      </c>
      <c r="J427" s="197">
        <f>I427*'Rekapitulace stavby'!$AI$20</f>
        <v>9130</v>
      </c>
      <c r="K427" s="197">
        <f t="shared" ref="K427:K467" si="120">ROUND(J427*H427,2)</f>
        <v>18260</v>
      </c>
      <c r="L427" s="107" t="s">
        <v>123</v>
      </c>
      <c r="M427" s="108"/>
      <c r="N427" s="109" t="s">
        <v>1</v>
      </c>
      <c r="O427" s="110" t="s">
        <v>33</v>
      </c>
      <c r="P427" s="111">
        <v>0</v>
      </c>
      <c r="Q427" s="111">
        <f t="shared" ref="Q427:Q467" si="121">P427*H427</f>
        <v>0</v>
      </c>
      <c r="R427" s="111">
        <v>0</v>
      </c>
      <c r="S427" s="111">
        <f t="shared" ref="S427:S467" si="122">R427*H427</f>
        <v>0</v>
      </c>
      <c r="T427" s="111">
        <v>0</v>
      </c>
      <c r="U427" s="112">
        <f t="shared" ref="U427:U467" si="123">T427*H427</f>
        <v>0</v>
      </c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S427" s="113" t="s">
        <v>247</v>
      </c>
      <c r="AU427" s="113" t="s">
        <v>119</v>
      </c>
      <c r="AV427" s="113" t="s">
        <v>125</v>
      </c>
      <c r="AZ427" s="15" t="s">
        <v>117</v>
      </c>
      <c r="BF427" s="114">
        <f t="shared" ref="BF427:BF467" si="124">IF(O427="základní",K427,0)</f>
        <v>18260</v>
      </c>
      <c r="BG427" s="114">
        <f t="shared" ref="BG427:BG467" si="125">IF(O427="snížená",K427,0)</f>
        <v>0</v>
      </c>
      <c r="BH427" s="114">
        <f t="shared" ref="BH427:BH467" si="126">IF(O427="zákl. přenesená",K427,0)</f>
        <v>0</v>
      </c>
      <c r="BI427" s="114">
        <f t="shared" ref="BI427:BI467" si="127">IF(O427="sníž. přenesená",K427,0)</f>
        <v>0</v>
      </c>
      <c r="BJ427" s="114">
        <f t="shared" ref="BJ427:BJ467" si="128">IF(O427="nulová",K427,0)</f>
        <v>0</v>
      </c>
      <c r="BK427" s="15" t="s">
        <v>76</v>
      </c>
      <c r="BL427" s="114">
        <f t="shared" ref="BL427:BL467" si="129">ROUND(J427*H427,2)</f>
        <v>18260</v>
      </c>
      <c r="BM427" s="15" t="s">
        <v>247</v>
      </c>
      <c r="BN427" s="113" t="s">
        <v>1304</v>
      </c>
    </row>
    <row r="428" spans="1:66" s="2" customFormat="1" ht="55.5" customHeight="1" x14ac:dyDescent="0.2">
      <c r="A428" s="26"/>
      <c r="B428" s="133"/>
      <c r="C428" s="192" t="s">
        <v>1305</v>
      </c>
      <c r="D428" s="192" t="s">
        <v>119</v>
      </c>
      <c r="E428" s="193" t="s">
        <v>1306</v>
      </c>
      <c r="F428" s="194" t="s">
        <v>1307</v>
      </c>
      <c r="G428" s="195" t="s">
        <v>122</v>
      </c>
      <c r="H428" s="196">
        <v>2</v>
      </c>
      <c r="I428" s="197">
        <v>5650</v>
      </c>
      <c r="J428" s="197">
        <f>I428*'Rekapitulace stavby'!$AI$20</f>
        <v>5650</v>
      </c>
      <c r="K428" s="197">
        <f t="shared" si="120"/>
        <v>11300</v>
      </c>
      <c r="L428" s="107" t="s">
        <v>123</v>
      </c>
      <c r="M428" s="108"/>
      <c r="N428" s="109" t="s">
        <v>1</v>
      </c>
      <c r="O428" s="110" t="s">
        <v>33</v>
      </c>
      <c r="P428" s="111">
        <v>0</v>
      </c>
      <c r="Q428" s="111">
        <f t="shared" si="121"/>
        <v>0</v>
      </c>
      <c r="R428" s="111">
        <v>0</v>
      </c>
      <c r="S428" s="111">
        <f t="shared" si="122"/>
        <v>0</v>
      </c>
      <c r="T428" s="111">
        <v>0</v>
      </c>
      <c r="U428" s="112">
        <f t="shared" si="123"/>
        <v>0</v>
      </c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S428" s="113" t="s">
        <v>237</v>
      </c>
      <c r="AU428" s="113" t="s">
        <v>119</v>
      </c>
      <c r="AV428" s="113" t="s">
        <v>125</v>
      </c>
      <c r="AZ428" s="15" t="s">
        <v>117</v>
      </c>
      <c r="BF428" s="114">
        <f t="shared" si="124"/>
        <v>11300</v>
      </c>
      <c r="BG428" s="114">
        <f t="shared" si="125"/>
        <v>0</v>
      </c>
      <c r="BH428" s="114">
        <f t="shared" si="126"/>
        <v>0</v>
      </c>
      <c r="BI428" s="114">
        <f t="shared" si="127"/>
        <v>0</v>
      </c>
      <c r="BJ428" s="114">
        <f t="shared" si="128"/>
        <v>0</v>
      </c>
      <c r="BK428" s="15" t="s">
        <v>76</v>
      </c>
      <c r="BL428" s="114">
        <f t="shared" si="129"/>
        <v>11300</v>
      </c>
      <c r="BM428" s="15" t="s">
        <v>238</v>
      </c>
      <c r="BN428" s="113" t="s">
        <v>1308</v>
      </c>
    </row>
    <row r="429" spans="1:66" s="2" customFormat="1" ht="44.25" customHeight="1" x14ac:dyDescent="0.2">
      <c r="A429" s="26"/>
      <c r="B429" s="133"/>
      <c r="C429" s="192" t="s">
        <v>1309</v>
      </c>
      <c r="D429" s="192" t="s">
        <v>119</v>
      </c>
      <c r="E429" s="193" t="s">
        <v>1310</v>
      </c>
      <c r="F429" s="194" t="s">
        <v>1311</v>
      </c>
      <c r="G429" s="195" t="s">
        <v>122</v>
      </c>
      <c r="H429" s="196">
        <v>1</v>
      </c>
      <c r="I429" s="197">
        <v>14800</v>
      </c>
      <c r="J429" s="197">
        <f>I429*'Rekapitulace stavby'!$AI$20</f>
        <v>14800</v>
      </c>
      <c r="K429" s="197">
        <f t="shared" si="120"/>
        <v>14800</v>
      </c>
      <c r="L429" s="107" t="s">
        <v>123</v>
      </c>
      <c r="M429" s="108"/>
      <c r="N429" s="109" t="s">
        <v>1</v>
      </c>
      <c r="O429" s="110" t="s">
        <v>33</v>
      </c>
      <c r="P429" s="111">
        <v>0</v>
      </c>
      <c r="Q429" s="111">
        <f t="shared" si="121"/>
        <v>0</v>
      </c>
      <c r="R429" s="111">
        <v>0</v>
      </c>
      <c r="S429" s="111">
        <f t="shared" si="122"/>
        <v>0</v>
      </c>
      <c r="T429" s="111">
        <v>0</v>
      </c>
      <c r="U429" s="112">
        <f t="shared" si="123"/>
        <v>0</v>
      </c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S429" s="113" t="s">
        <v>247</v>
      </c>
      <c r="AU429" s="113" t="s">
        <v>119</v>
      </c>
      <c r="AV429" s="113" t="s">
        <v>125</v>
      </c>
      <c r="AZ429" s="15" t="s">
        <v>117</v>
      </c>
      <c r="BF429" s="114">
        <f t="shared" si="124"/>
        <v>14800</v>
      </c>
      <c r="BG429" s="114">
        <f t="shared" si="125"/>
        <v>0</v>
      </c>
      <c r="BH429" s="114">
        <f t="shared" si="126"/>
        <v>0</v>
      </c>
      <c r="BI429" s="114">
        <f t="shared" si="127"/>
        <v>0</v>
      </c>
      <c r="BJ429" s="114">
        <f t="shared" si="128"/>
        <v>0</v>
      </c>
      <c r="BK429" s="15" t="s">
        <v>76</v>
      </c>
      <c r="BL429" s="114">
        <f t="shared" si="129"/>
        <v>14800</v>
      </c>
      <c r="BM429" s="15" t="s">
        <v>247</v>
      </c>
      <c r="BN429" s="113" t="s">
        <v>1312</v>
      </c>
    </row>
    <row r="430" spans="1:66" s="2" customFormat="1" ht="55.5" customHeight="1" x14ac:dyDescent="0.2">
      <c r="A430" s="26"/>
      <c r="B430" s="133"/>
      <c r="C430" s="192" t="s">
        <v>1313</v>
      </c>
      <c r="D430" s="192" t="s">
        <v>119</v>
      </c>
      <c r="E430" s="193" t="s">
        <v>1314</v>
      </c>
      <c r="F430" s="194" t="s">
        <v>1315</v>
      </c>
      <c r="G430" s="195" t="s">
        <v>122</v>
      </c>
      <c r="H430" s="196">
        <v>2</v>
      </c>
      <c r="I430" s="197">
        <v>7240</v>
      </c>
      <c r="J430" s="197">
        <f>I430*'Rekapitulace stavby'!$AI$20</f>
        <v>7240</v>
      </c>
      <c r="K430" s="197">
        <f t="shared" si="120"/>
        <v>14480</v>
      </c>
      <c r="L430" s="107" t="s">
        <v>123</v>
      </c>
      <c r="M430" s="108"/>
      <c r="N430" s="109" t="s">
        <v>1</v>
      </c>
      <c r="O430" s="110" t="s">
        <v>33</v>
      </c>
      <c r="P430" s="111">
        <v>0</v>
      </c>
      <c r="Q430" s="111">
        <f t="shared" si="121"/>
        <v>0</v>
      </c>
      <c r="R430" s="111">
        <v>0</v>
      </c>
      <c r="S430" s="111">
        <f t="shared" si="122"/>
        <v>0</v>
      </c>
      <c r="T430" s="111">
        <v>0</v>
      </c>
      <c r="U430" s="112">
        <f t="shared" si="123"/>
        <v>0</v>
      </c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S430" s="113" t="s">
        <v>124</v>
      </c>
      <c r="AU430" s="113" t="s">
        <v>119</v>
      </c>
      <c r="AV430" s="113" t="s">
        <v>125</v>
      </c>
      <c r="AZ430" s="15" t="s">
        <v>117</v>
      </c>
      <c r="BF430" s="114">
        <f t="shared" si="124"/>
        <v>14480</v>
      </c>
      <c r="BG430" s="114">
        <f t="shared" si="125"/>
        <v>0</v>
      </c>
      <c r="BH430" s="114">
        <f t="shared" si="126"/>
        <v>0</v>
      </c>
      <c r="BI430" s="114">
        <f t="shared" si="127"/>
        <v>0</v>
      </c>
      <c r="BJ430" s="114">
        <f t="shared" si="128"/>
        <v>0</v>
      </c>
      <c r="BK430" s="15" t="s">
        <v>76</v>
      </c>
      <c r="BL430" s="114">
        <f t="shared" si="129"/>
        <v>14480</v>
      </c>
      <c r="BM430" s="15" t="s">
        <v>125</v>
      </c>
      <c r="BN430" s="113" t="s">
        <v>1316</v>
      </c>
    </row>
    <row r="431" spans="1:66" s="2" customFormat="1" ht="44.25" customHeight="1" x14ac:dyDescent="0.2">
      <c r="A431" s="26"/>
      <c r="B431" s="133"/>
      <c r="C431" s="192" t="s">
        <v>1317</v>
      </c>
      <c r="D431" s="192" t="s">
        <v>119</v>
      </c>
      <c r="E431" s="193" t="s">
        <v>1318</v>
      </c>
      <c r="F431" s="194" t="s">
        <v>1319</v>
      </c>
      <c r="G431" s="195" t="s">
        <v>122</v>
      </c>
      <c r="H431" s="196">
        <v>2</v>
      </c>
      <c r="I431" s="197">
        <v>27300</v>
      </c>
      <c r="J431" s="197">
        <f>I431*'Rekapitulace stavby'!$AI$20</f>
        <v>27300</v>
      </c>
      <c r="K431" s="197">
        <f t="shared" si="120"/>
        <v>54600</v>
      </c>
      <c r="L431" s="107" t="s">
        <v>123</v>
      </c>
      <c r="M431" s="108"/>
      <c r="N431" s="109" t="s">
        <v>1</v>
      </c>
      <c r="O431" s="110" t="s">
        <v>33</v>
      </c>
      <c r="P431" s="111">
        <v>0</v>
      </c>
      <c r="Q431" s="111">
        <f t="shared" si="121"/>
        <v>0</v>
      </c>
      <c r="R431" s="111">
        <v>0</v>
      </c>
      <c r="S431" s="111">
        <f t="shared" si="122"/>
        <v>0</v>
      </c>
      <c r="T431" s="111">
        <v>0</v>
      </c>
      <c r="U431" s="112">
        <f t="shared" si="123"/>
        <v>0</v>
      </c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S431" s="113" t="s">
        <v>124</v>
      </c>
      <c r="AU431" s="113" t="s">
        <v>119</v>
      </c>
      <c r="AV431" s="113" t="s">
        <v>125</v>
      </c>
      <c r="AZ431" s="15" t="s">
        <v>117</v>
      </c>
      <c r="BF431" s="114">
        <f t="shared" si="124"/>
        <v>54600</v>
      </c>
      <c r="BG431" s="114">
        <f t="shared" si="125"/>
        <v>0</v>
      </c>
      <c r="BH431" s="114">
        <f t="shared" si="126"/>
        <v>0</v>
      </c>
      <c r="BI431" s="114">
        <f t="shared" si="127"/>
        <v>0</v>
      </c>
      <c r="BJ431" s="114">
        <f t="shared" si="128"/>
        <v>0</v>
      </c>
      <c r="BK431" s="15" t="s">
        <v>76</v>
      </c>
      <c r="BL431" s="114">
        <f t="shared" si="129"/>
        <v>54600</v>
      </c>
      <c r="BM431" s="15" t="s">
        <v>125</v>
      </c>
      <c r="BN431" s="113" t="s">
        <v>1320</v>
      </c>
    </row>
    <row r="432" spans="1:66" s="2" customFormat="1" ht="49.15" customHeight="1" x14ac:dyDescent="0.2">
      <c r="A432" s="26"/>
      <c r="B432" s="133"/>
      <c r="C432" s="192" t="s">
        <v>1321</v>
      </c>
      <c r="D432" s="192" t="s">
        <v>119</v>
      </c>
      <c r="E432" s="193" t="s">
        <v>1322</v>
      </c>
      <c r="F432" s="194" t="s">
        <v>1323</v>
      </c>
      <c r="G432" s="195" t="s">
        <v>122</v>
      </c>
      <c r="H432" s="196">
        <v>1</v>
      </c>
      <c r="I432" s="197">
        <v>4380</v>
      </c>
      <c r="J432" s="197">
        <f>I432*'Rekapitulace stavby'!$AI$20</f>
        <v>4380</v>
      </c>
      <c r="K432" s="197">
        <f t="shared" si="120"/>
        <v>4380</v>
      </c>
      <c r="L432" s="107" t="s">
        <v>123</v>
      </c>
      <c r="M432" s="108"/>
      <c r="N432" s="109" t="s">
        <v>1</v>
      </c>
      <c r="O432" s="110" t="s">
        <v>33</v>
      </c>
      <c r="P432" s="111">
        <v>0</v>
      </c>
      <c r="Q432" s="111">
        <f t="shared" si="121"/>
        <v>0</v>
      </c>
      <c r="R432" s="111">
        <v>0</v>
      </c>
      <c r="S432" s="111">
        <f t="shared" si="122"/>
        <v>0</v>
      </c>
      <c r="T432" s="111">
        <v>0</v>
      </c>
      <c r="U432" s="112">
        <f t="shared" si="123"/>
        <v>0</v>
      </c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S432" s="113" t="s">
        <v>124</v>
      </c>
      <c r="AU432" s="113" t="s">
        <v>119</v>
      </c>
      <c r="AV432" s="113" t="s">
        <v>125</v>
      </c>
      <c r="AZ432" s="15" t="s">
        <v>117</v>
      </c>
      <c r="BF432" s="114">
        <f t="shared" si="124"/>
        <v>4380</v>
      </c>
      <c r="BG432" s="114">
        <f t="shared" si="125"/>
        <v>0</v>
      </c>
      <c r="BH432" s="114">
        <f t="shared" si="126"/>
        <v>0</v>
      </c>
      <c r="BI432" s="114">
        <f t="shared" si="127"/>
        <v>0</v>
      </c>
      <c r="BJ432" s="114">
        <f t="shared" si="128"/>
        <v>0</v>
      </c>
      <c r="BK432" s="15" t="s">
        <v>76</v>
      </c>
      <c r="BL432" s="114">
        <f t="shared" si="129"/>
        <v>4380</v>
      </c>
      <c r="BM432" s="15" t="s">
        <v>125</v>
      </c>
      <c r="BN432" s="113" t="s">
        <v>1324</v>
      </c>
    </row>
    <row r="433" spans="1:66" s="2" customFormat="1" ht="49.15" customHeight="1" x14ac:dyDescent="0.2">
      <c r="A433" s="26"/>
      <c r="B433" s="133"/>
      <c r="C433" s="192" t="s">
        <v>1325</v>
      </c>
      <c r="D433" s="192" t="s">
        <v>119</v>
      </c>
      <c r="E433" s="193" t="s">
        <v>1326</v>
      </c>
      <c r="F433" s="194" t="s">
        <v>1327</v>
      </c>
      <c r="G433" s="195" t="s">
        <v>122</v>
      </c>
      <c r="H433" s="196">
        <v>2</v>
      </c>
      <c r="I433" s="197">
        <v>12800</v>
      </c>
      <c r="J433" s="197">
        <f>I433*'Rekapitulace stavby'!$AI$20</f>
        <v>12800</v>
      </c>
      <c r="K433" s="197">
        <f t="shared" si="120"/>
        <v>25600</v>
      </c>
      <c r="L433" s="107" t="s">
        <v>123</v>
      </c>
      <c r="M433" s="108"/>
      <c r="N433" s="109" t="s">
        <v>1</v>
      </c>
      <c r="O433" s="110" t="s">
        <v>33</v>
      </c>
      <c r="P433" s="111">
        <v>0</v>
      </c>
      <c r="Q433" s="111">
        <f t="shared" si="121"/>
        <v>0</v>
      </c>
      <c r="R433" s="111">
        <v>0</v>
      </c>
      <c r="S433" s="111">
        <f t="shared" si="122"/>
        <v>0</v>
      </c>
      <c r="T433" s="111">
        <v>0</v>
      </c>
      <c r="U433" s="112">
        <f t="shared" si="123"/>
        <v>0</v>
      </c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S433" s="113" t="s">
        <v>124</v>
      </c>
      <c r="AU433" s="113" t="s">
        <v>119</v>
      </c>
      <c r="AV433" s="113" t="s">
        <v>125</v>
      </c>
      <c r="AZ433" s="15" t="s">
        <v>117</v>
      </c>
      <c r="BF433" s="114">
        <f t="shared" si="124"/>
        <v>25600</v>
      </c>
      <c r="BG433" s="114">
        <f t="shared" si="125"/>
        <v>0</v>
      </c>
      <c r="BH433" s="114">
        <f t="shared" si="126"/>
        <v>0</v>
      </c>
      <c r="BI433" s="114">
        <f t="shared" si="127"/>
        <v>0</v>
      </c>
      <c r="BJ433" s="114">
        <f t="shared" si="128"/>
        <v>0</v>
      </c>
      <c r="BK433" s="15" t="s">
        <v>76</v>
      </c>
      <c r="BL433" s="114">
        <f t="shared" si="129"/>
        <v>25600</v>
      </c>
      <c r="BM433" s="15" t="s">
        <v>125</v>
      </c>
      <c r="BN433" s="113" t="s">
        <v>1328</v>
      </c>
    </row>
    <row r="434" spans="1:66" s="2" customFormat="1" ht="55.5" customHeight="1" x14ac:dyDescent="0.2">
      <c r="A434" s="26"/>
      <c r="B434" s="133"/>
      <c r="C434" s="192" t="s">
        <v>1329</v>
      </c>
      <c r="D434" s="192" t="s">
        <v>119</v>
      </c>
      <c r="E434" s="193" t="s">
        <v>1330</v>
      </c>
      <c r="F434" s="194" t="s">
        <v>1331</v>
      </c>
      <c r="G434" s="195" t="s">
        <v>122</v>
      </c>
      <c r="H434" s="196">
        <v>2</v>
      </c>
      <c r="I434" s="197">
        <v>6880</v>
      </c>
      <c r="J434" s="197">
        <f>I434*'Rekapitulace stavby'!$AI$20</f>
        <v>6880</v>
      </c>
      <c r="K434" s="197">
        <f t="shared" si="120"/>
        <v>13760</v>
      </c>
      <c r="L434" s="107" t="s">
        <v>123</v>
      </c>
      <c r="M434" s="108"/>
      <c r="N434" s="109" t="s">
        <v>1</v>
      </c>
      <c r="O434" s="110" t="s">
        <v>33</v>
      </c>
      <c r="P434" s="111">
        <v>0</v>
      </c>
      <c r="Q434" s="111">
        <f t="shared" si="121"/>
        <v>0</v>
      </c>
      <c r="R434" s="111">
        <v>0</v>
      </c>
      <c r="S434" s="111">
        <f t="shared" si="122"/>
        <v>0</v>
      </c>
      <c r="T434" s="111">
        <v>0</v>
      </c>
      <c r="U434" s="112">
        <f t="shared" si="123"/>
        <v>0</v>
      </c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S434" s="113" t="s">
        <v>124</v>
      </c>
      <c r="AU434" s="113" t="s">
        <v>119</v>
      </c>
      <c r="AV434" s="113" t="s">
        <v>125</v>
      </c>
      <c r="AZ434" s="15" t="s">
        <v>117</v>
      </c>
      <c r="BF434" s="114">
        <f t="shared" si="124"/>
        <v>13760</v>
      </c>
      <c r="BG434" s="114">
        <f t="shared" si="125"/>
        <v>0</v>
      </c>
      <c r="BH434" s="114">
        <f t="shared" si="126"/>
        <v>0</v>
      </c>
      <c r="BI434" s="114">
        <f t="shared" si="127"/>
        <v>0</v>
      </c>
      <c r="BJ434" s="114">
        <f t="shared" si="128"/>
        <v>0</v>
      </c>
      <c r="BK434" s="15" t="s">
        <v>76</v>
      </c>
      <c r="BL434" s="114">
        <f t="shared" si="129"/>
        <v>13760</v>
      </c>
      <c r="BM434" s="15" t="s">
        <v>125</v>
      </c>
      <c r="BN434" s="113" t="s">
        <v>1332</v>
      </c>
    </row>
    <row r="435" spans="1:66" s="2" customFormat="1" ht="44.25" customHeight="1" x14ac:dyDescent="0.2">
      <c r="A435" s="26"/>
      <c r="B435" s="133"/>
      <c r="C435" s="192" t="s">
        <v>1333</v>
      </c>
      <c r="D435" s="192" t="s">
        <v>119</v>
      </c>
      <c r="E435" s="193" t="s">
        <v>1334</v>
      </c>
      <c r="F435" s="194" t="s">
        <v>1335</v>
      </c>
      <c r="G435" s="195" t="s">
        <v>122</v>
      </c>
      <c r="H435" s="196">
        <v>2</v>
      </c>
      <c r="I435" s="197">
        <v>13700</v>
      </c>
      <c r="J435" s="197">
        <f>I435*'Rekapitulace stavby'!$AI$20</f>
        <v>13700</v>
      </c>
      <c r="K435" s="197">
        <f t="shared" si="120"/>
        <v>27400</v>
      </c>
      <c r="L435" s="107" t="s">
        <v>123</v>
      </c>
      <c r="M435" s="108"/>
      <c r="N435" s="109" t="s">
        <v>1</v>
      </c>
      <c r="O435" s="110" t="s">
        <v>33</v>
      </c>
      <c r="P435" s="111">
        <v>0</v>
      </c>
      <c r="Q435" s="111">
        <f t="shared" si="121"/>
        <v>0</v>
      </c>
      <c r="R435" s="111">
        <v>0</v>
      </c>
      <c r="S435" s="111">
        <f t="shared" si="122"/>
        <v>0</v>
      </c>
      <c r="T435" s="111">
        <v>0</v>
      </c>
      <c r="U435" s="112">
        <f t="shared" si="123"/>
        <v>0</v>
      </c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S435" s="113" t="s">
        <v>247</v>
      </c>
      <c r="AU435" s="113" t="s">
        <v>119</v>
      </c>
      <c r="AV435" s="113" t="s">
        <v>125</v>
      </c>
      <c r="AZ435" s="15" t="s">
        <v>117</v>
      </c>
      <c r="BF435" s="114">
        <f t="shared" si="124"/>
        <v>27400</v>
      </c>
      <c r="BG435" s="114">
        <f t="shared" si="125"/>
        <v>0</v>
      </c>
      <c r="BH435" s="114">
        <f t="shared" si="126"/>
        <v>0</v>
      </c>
      <c r="BI435" s="114">
        <f t="shared" si="127"/>
        <v>0</v>
      </c>
      <c r="BJ435" s="114">
        <f t="shared" si="128"/>
        <v>0</v>
      </c>
      <c r="BK435" s="15" t="s">
        <v>76</v>
      </c>
      <c r="BL435" s="114">
        <f t="shared" si="129"/>
        <v>27400</v>
      </c>
      <c r="BM435" s="15" t="s">
        <v>247</v>
      </c>
      <c r="BN435" s="113" t="s">
        <v>1336</v>
      </c>
    </row>
    <row r="436" spans="1:66" s="2" customFormat="1" ht="55.5" customHeight="1" x14ac:dyDescent="0.2">
      <c r="A436" s="26"/>
      <c r="B436" s="133"/>
      <c r="C436" s="192" t="s">
        <v>1337</v>
      </c>
      <c r="D436" s="192" t="s">
        <v>119</v>
      </c>
      <c r="E436" s="193" t="s">
        <v>1338</v>
      </c>
      <c r="F436" s="194" t="s">
        <v>1339</v>
      </c>
      <c r="G436" s="195" t="s">
        <v>122</v>
      </c>
      <c r="H436" s="196">
        <v>1</v>
      </c>
      <c r="I436" s="197">
        <v>1070</v>
      </c>
      <c r="J436" s="197">
        <f>I436*'Rekapitulace stavby'!$AI$20</f>
        <v>1070</v>
      </c>
      <c r="K436" s="197">
        <f t="shared" si="120"/>
        <v>1070</v>
      </c>
      <c r="L436" s="107" t="s">
        <v>1340</v>
      </c>
      <c r="M436" s="108"/>
      <c r="N436" s="109" t="s">
        <v>1</v>
      </c>
      <c r="O436" s="110" t="s">
        <v>33</v>
      </c>
      <c r="P436" s="111">
        <v>0</v>
      </c>
      <c r="Q436" s="111">
        <f t="shared" si="121"/>
        <v>0</v>
      </c>
      <c r="R436" s="111">
        <v>0</v>
      </c>
      <c r="S436" s="111">
        <f t="shared" si="122"/>
        <v>0</v>
      </c>
      <c r="T436" s="111">
        <v>0</v>
      </c>
      <c r="U436" s="112">
        <f t="shared" si="123"/>
        <v>0</v>
      </c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S436" s="113" t="s">
        <v>247</v>
      </c>
      <c r="AU436" s="113" t="s">
        <v>119</v>
      </c>
      <c r="AV436" s="113" t="s">
        <v>125</v>
      </c>
      <c r="AZ436" s="15" t="s">
        <v>117</v>
      </c>
      <c r="BF436" s="114">
        <f t="shared" si="124"/>
        <v>1070</v>
      </c>
      <c r="BG436" s="114">
        <f t="shared" si="125"/>
        <v>0</v>
      </c>
      <c r="BH436" s="114">
        <f t="shared" si="126"/>
        <v>0</v>
      </c>
      <c r="BI436" s="114">
        <f t="shared" si="127"/>
        <v>0</v>
      </c>
      <c r="BJ436" s="114">
        <f t="shared" si="128"/>
        <v>0</v>
      </c>
      <c r="BK436" s="15" t="s">
        <v>76</v>
      </c>
      <c r="BL436" s="114">
        <f t="shared" si="129"/>
        <v>1070</v>
      </c>
      <c r="BM436" s="15" t="s">
        <v>247</v>
      </c>
      <c r="BN436" s="113" t="s">
        <v>1341</v>
      </c>
    </row>
    <row r="437" spans="1:66" s="2" customFormat="1" ht="44.25" customHeight="1" x14ac:dyDescent="0.2">
      <c r="A437" s="26"/>
      <c r="B437" s="133"/>
      <c r="C437" s="192" t="s">
        <v>1342</v>
      </c>
      <c r="D437" s="192" t="s">
        <v>119</v>
      </c>
      <c r="E437" s="193" t="s">
        <v>1343</v>
      </c>
      <c r="F437" s="194" t="s">
        <v>1344</v>
      </c>
      <c r="G437" s="195" t="s">
        <v>122</v>
      </c>
      <c r="H437" s="196">
        <v>2</v>
      </c>
      <c r="I437" s="197">
        <v>20000</v>
      </c>
      <c r="J437" s="197">
        <f>I437*'Rekapitulace stavby'!$AI$20</f>
        <v>20000</v>
      </c>
      <c r="K437" s="197">
        <f t="shared" si="120"/>
        <v>40000</v>
      </c>
      <c r="L437" s="107" t="s">
        <v>123</v>
      </c>
      <c r="M437" s="108"/>
      <c r="N437" s="109" t="s">
        <v>1</v>
      </c>
      <c r="O437" s="110" t="s">
        <v>33</v>
      </c>
      <c r="P437" s="111">
        <v>0</v>
      </c>
      <c r="Q437" s="111">
        <f t="shared" si="121"/>
        <v>0</v>
      </c>
      <c r="R437" s="111">
        <v>0</v>
      </c>
      <c r="S437" s="111">
        <f t="shared" si="122"/>
        <v>0</v>
      </c>
      <c r="T437" s="111">
        <v>0</v>
      </c>
      <c r="U437" s="112">
        <f t="shared" si="123"/>
        <v>0</v>
      </c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S437" s="113" t="s">
        <v>247</v>
      </c>
      <c r="AU437" s="113" t="s">
        <v>119</v>
      </c>
      <c r="AV437" s="113" t="s">
        <v>125</v>
      </c>
      <c r="AZ437" s="15" t="s">
        <v>117</v>
      </c>
      <c r="BF437" s="114">
        <f t="shared" si="124"/>
        <v>40000</v>
      </c>
      <c r="BG437" s="114">
        <f t="shared" si="125"/>
        <v>0</v>
      </c>
      <c r="BH437" s="114">
        <f t="shared" si="126"/>
        <v>0</v>
      </c>
      <c r="BI437" s="114">
        <f t="shared" si="127"/>
        <v>0</v>
      </c>
      <c r="BJ437" s="114">
        <f t="shared" si="128"/>
        <v>0</v>
      </c>
      <c r="BK437" s="15" t="s">
        <v>76</v>
      </c>
      <c r="BL437" s="114">
        <f t="shared" si="129"/>
        <v>40000</v>
      </c>
      <c r="BM437" s="15" t="s">
        <v>247</v>
      </c>
      <c r="BN437" s="113" t="s">
        <v>1345</v>
      </c>
    </row>
    <row r="438" spans="1:66" s="2" customFormat="1" ht="55.5" customHeight="1" x14ac:dyDescent="0.2">
      <c r="A438" s="26"/>
      <c r="B438" s="133"/>
      <c r="C438" s="192" t="s">
        <v>1346</v>
      </c>
      <c r="D438" s="192" t="s">
        <v>119</v>
      </c>
      <c r="E438" s="193" t="s">
        <v>1347</v>
      </c>
      <c r="F438" s="194" t="s">
        <v>1348</v>
      </c>
      <c r="G438" s="195" t="s">
        <v>122</v>
      </c>
      <c r="H438" s="196">
        <v>2</v>
      </c>
      <c r="I438" s="197">
        <v>11200</v>
      </c>
      <c r="J438" s="197">
        <f>I438*'Rekapitulace stavby'!$AI$20</f>
        <v>11200</v>
      </c>
      <c r="K438" s="197">
        <f t="shared" si="120"/>
        <v>22400</v>
      </c>
      <c r="L438" s="107" t="s">
        <v>123</v>
      </c>
      <c r="M438" s="108"/>
      <c r="N438" s="109" t="s">
        <v>1</v>
      </c>
      <c r="O438" s="110" t="s">
        <v>33</v>
      </c>
      <c r="P438" s="111">
        <v>0</v>
      </c>
      <c r="Q438" s="111">
        <f t="shared" si="121"/>
        <v>0</v>
      </c>
      <c r="R438" s="111">
        <v>0</v>
      </c>
      <c r="S438" s="111">
        <f t="shared" si="122"/>
        <v>0</v>
      </c>
      <c r="T438" s="111">
        <v>0</v>
      </c>
      <c r="U438" s="112">
        <f t="shared" si="123"/>
        <v>0</v>
      </c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S438" s="113" t="s">
        <v>247</v>
      </c>
      <c r="AU438" s="113" t="s">
        <v>119</v>
      </c>
      <c r="AV438" s="113" t="s">
        <v>125</v>
      </c>
      <c r="AZ438" s="15" t="s">
        <v>117</v>
      </c>
      <c r="BF438" s="114">
        <f t="shared" si="124"/>
        <v>22400</v>
      </c>
      <c r="BG438" s="114">
        <f t="shared" si="125"/>
        <v>0</v>
      </c>
      <c r="BH438" s="114">
        <f t="shared" si="126"/>
        <v>0</v>
      </c>
      <c r="BI438" s="114">
        <f t="shared" si="127"/>
        <v>0</v>
      </c>
      <c r="BJ438" s="114">
        <f t="shared" si="128"/>
        <v>0</v>
      </c>
      <c r="BK438" s="15" t="s">
        <v>76</v>
      </c>
      <c r="BL438" s="114">
        <f t="shared" si="129"/>
        <v>22400</v>
      </c>
      <c r="BM438" s="15" t="s">
        <v>247</v>
      </c>
      <c r="BN438" s="113" t="s">
        <v>1349</v>
      </c>
    </row>
    <row r="439" spans="1:66" s="2" customFormat="1" ht="55.5" customHeight="1" x14ac:dyDescent="0.2">
      <c r="A439" s="26"/>
      <c r="B439" s="133"/>
      <c r="C439" s="192" t="s">
        <v>1350</v>
      </c>
      <c r="D439" s="192" t="s">
        <v>119</v>
      </c>
      <c r="E439" s="193" t="s">
        <v>1351</v>
      </c>
      <c r="F439" s="194" t="s">
        <v>1352</v>
      </c>
      <c r="G439" s="195" t="s">
        <v>122</v>
      </c>
      <c r="H439" s="196">
        <v>2</v>
      </c>
      <c r="I439" s="197">
        <v>10500</v>
      </c>
      <c r="J439" s="197">
        <f>I439*'Rekapitulace stavby'!$AI$20</f>
        <v>10500</v>
      </c>
      <c r="K439" s="197">
        <f t="shared" si="120"/>
        <v>21000</v>
      </c>
      <c r="L439" s="107" t="s">
        <v>123</v>
      </c>
      <c r="M439" s="108"/>
      <c r="N439" s="109" t="s">
        <v>1</v>
      </c>
      <c r="O439" s="110" t="s">
        <v>33</v>
      </c>
      <c r="P439" s="111">
        <v>0</v>
      </c>
      <c r="Q439" s="111">
        <f t="shared" si="121"/>
        <v>0</v>
      </c>
      <c r="R439" s="111">
        <v>0</v>
      </c>
      <c r="S439" s="111">
        <f t="shared" si="122"/>
        <v>0</v>
      </c>
      <c r="T439" s="111">
        <v>0</v>
      </c>
      <c r="U439" s="112">
        <f t="shared" si="123"/>
        <v>0</v>
      </c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S439" s="113" t="s">
        <v>247</v>
      </c>
      <c r="AU439" s="113" t="s">
        <v>119</v>
      </c>
      <c r="AV439" s="113" t="s">
        <v>125</v>
      </c>
      <c r="AZ439" s="15" t="s">
        <v>117</v>
      </c>
      <c r="BF439" s="114">
        <f t="shared" si="124"/>
        <v>21000</v>
      </c>
      <c r="BG439" s="114">
        <f t="shared" si="125"/>
        <v>0</v>
      </c>
      <c r="BH439" s="114">
        <f t="shared" si="126"/>
        <v>0</v>
      </c>
      <c r="BI439" s="114">
        <f t="shared" si="127"/>
        <v>0</v>
      </c>
      <c r="BJ439" s="114">
        <f t="shared" si="128"/>
        <v>0</v>
      </c>
      <c r="BK439" s="15" t="s">
        <v>76</v>
      </c>
      <c r="BL439" s="114">
        <f t="shared" si="129"/>
        <v>21000</v>
      </c>
      <c r="BM439" s="15" t="s">
        <v>247</v>
      </c>
      <c r="BN439" s="113" t="s">
        <v>1353</v>
      </c>
    </row>
    <row r="440" spans="1:66" s="2" customFormat="1" ht="55.5" customHeight="1" x14ac:dyDescent="0.2">
      <c r="A440" s="26"/>
      <c r="B440" s="133"/>
      <c r="C440" s="192" t="s">
        <v>1354</v>
      </c>
      <c r="D440" s="192" t="s">
        <v>119</v>
      </c>
      <c r="E440" s="193" t="s">
        <v>1355</v>
      </c>
      <c r="F440" s="194" t="s">
        <v>1356</v>
      </c>
      <c r="G440" s="195" t="s">
        <v>122</v>
      </c>
      <c r="H440" s="196">
        <v>1</v>
      </c>
      <c r="I440" s="197">
        <v>5700</v>
      </c>
      <c r="J440" s="197">
        <f>I440*'Rekapitulace stavby'!$AI$20</f>
        <v>5700</v>
      </c>
      <c r="K440" s="197">
        <f t="shared" si="120"/>
        <v>5700</v>
      </c>
      <c r="L440" s="107" t="s">
        <v>123</v>
      </c>
      <c r="M440" s="108"/>
      <c r="N440" s="109" t="s">
        <v>1</v>
      </c>
      <c r="O440" s="110" t="s">
        <v>33</v>
      </c>
      <c r="P440" s="111">
        <v>0</v>
      </c>
      <c r="Q440" s="111">
        <f t="shared" si="121"/>
        <v>0</v>
      </c>
      <c r="R440" s="111">
        <v>0</v>
      </c>
      <c r="S440" s="111">
        <f t="shared" si="122"/>
        <v>0</v>
      </c>
      <c r="T440" s="111">
        <v>0</v>
      </c>
      <c r="U440" s="112">
        <f t="shared" si="123"/>
        <v>0</v>
      </c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S440" s="113" t="s">
        <v>247</v>
      </c>
      <c r="AU440" s="113" t="s">
        <v>119</v>
      </c>
      <c r="AV440" s="113" t="s">
        <v>125</v>
      </c>
      <c r="AZ440" s="15" t="s">
        <v>117</v>
      </c>
      <c r="BF440" s="114">
        <f t="shared" si="124"/>
        <v>5700</v>
      </c>
      <c r="BG440" s="114">
        <f t="shared" si="125"/>
        <v>0</v>
      </c>
      <c r="BH440" s="114">
        <f t="shared" si="126"/>
        <v>0</v>
      </c>
      <c r="BI440" s="114">
        <f t="shared" si="127"/>
        <v>0</v>
      </c>
      <c r="BJ440" s="114">
        <f t="shared" si="128"/>
        <v>0</v>
      </c>
      <c r="BK440" s="15" t="s">
        <v>76</v>
      </c>
      <c r="BL440" s="114">
        <f t="shared" si="129"/>
        <v>5700</v>
      </c>
      <c r="BM440" s="15" t="s">
        <v>247</v>
      </c>
      <c r="BN440" s="113" t="s">
        <v>1357</v>
      </c>
    </row>
    <row r="441" spans="1:66" s="2" customFormat="1" ht="55.5" customHeight="1" x14ac:dyDescent="0.2">
      <c r="A441" s="26"/>
      <c r="B441" s="133"/>
      <c r="C441" s="192" t="s">
        <v>1358</v>
      </c>
      <c r="D441" s="192" t="s">
        <v>119</v>
      </c>
      <c r="E441" s="193" t="s">
        <v>1359</v>
      </c>
      <c r="F441" s="194" t="s">
        <v>1360</v>
      </c>
      <c r="G441" s="195" t="s">
        <v>122</v>
      </c>
      <c r="H441" s="196">
        <v>1</v>
      </c>
      <c r="I441" s="197">
        <v>5940</v>
      </c>
      <c r="J441" s="197">
        <f>I441*'Rekapitulace stavby'!$AI$20</f>
        <v>5940</v>
      </c>
      <c r="K441" s="197">
        <f t="shared" si="120"/>
        <v>5940</v>
      </c>
      <c r="L441" s="107" t="s">
        <v>123</v>
      </c>
      <c r="M441" s="108"/>
      <c r="N441" s="109" t="s">
        <v>1</v>
      </c>
      <c r="O441" s="110" t="s">
        <v>33</v>
      </c>
      <c r="P441" s="111">
        <v>0</v>
      </c>
      <c r="Q441" s="111">
        <f t="shared" si="121"/>
        <v>0</v>
      </c>
      <c r="R441" s="111">
        <v>0</v>
      </c>
      <c r="S441" s="111">
        <f t="shared" si="122"/>
        <v>0</v>
      </c>
      <c r="T441" s="111">
        <v>0</v>
      </c>
      <c r="U441" s="112">
        <f t="shared" si="123"/>
        <v>0</v>
      </c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S441" s="113" t="s">
        <v>247</v>
      </c>
      <c r="AU441" s="113" t="s">
        <v>119</v>
      </c>
      <c r="AV441" s="113" t="s">
        <v>125</v>
      </c>
      <c r="AZ441" s="15" t="s">
        <v>117</v>
      </c>
      <c r="BF441" s="114">
        <f t="shared" si="124"/>
        <v>5940</v>
      </c>
      <c r="BG441" s="114">
        <f t="shared" si="125"/>
        <v>0</v>
      </c>
      <c r="BH441" s="114">
        <f t="shared" si="126"/>
        <v>0</v>
      </c>
      <c r="BI441" s="114">
        <f t="shared" si="127"/>
        <v>0</v>
      </c>
      <c r="BJ441" s="114">
        <f t="shared" si="128"/>
        <v>0</v>
      </c>
      <c r="BK441" s="15" t="s">
        <v>76</v>
      </c>
      <c r="BL441" s="114">
        <f t="shared" si="129"/>
        <v>5940</v>
      </c>
      <c r="BM441" s="15" t="s">
        <v>247</v>
      </c>
      <c r="BN441" s="113" t="s">
        <v>1361</v>
      </c>
    </row>
    <row r="442" spans="1:66" s="2" customFormat="1" ht="49.15" customHeight="1" x14ac:dyDescent="0.2">
      <c r="A442" s="26"/>
      <c r="B442" s="133"/>
      <c r="C442" s="192" t="s">
        <v>1362</v>
      </c>
      <c r="D442" s="192" t="s">
        <v>119</v>
      </c>
      <c r="E442" s="193" t="s">
        <v>1363</v>
      </c>
      <c r="F442" s="194" t="s">
        <v>1364</v>
      </c>
      <c r="G442" s="195" t="s">
        <v>122</v>
      </c>
      <c r="H442" s="196">
        <v>2</v>
      </c>
      <c r="I442" s="197">
        <v>60200</v>
      </c>
      <c r="J442" s="197">
        <f>I442*'Rekapitulace stavby'!$AI$20</f>
        <v>60200</v>
      </c>
      <c r="K442" s="197">
        <f t="shared" si="120"/>
        <v>120400</v>
      </c>
      <c r="L442" s="107" t="s">
        <v>123</v>
      </c>
      <c r="M442" s="108"/>
      <c r="N442" s="109" t="s">
        <v>1</v>
      </c>
      <c r="O442" s="110" t="s">
        <v>33</v>
      </c>
      <c r="P442" s="111">
        <v>0</v>
      </c>
      <c r="Q442" s="111">
        <f t="shared" si="121"/>
        <v>0</v>
      </c>
      <c r="R442" s="111">
        <v>0</v>
      </c>
      <c r="S442" s="111">
        <f t="shared" si="122"/>
        <v>0</v>
      </c>
      <c r="T442" s="111">
        <v>0</v>
      </c>
      <c r="U442" s="112">
        <f t="shared" si="123"/>
        <v>0</v>
      </c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S442" s="113" t="s">
        <v>247</v>
      </c>
      <c r="AU442" s="113" t="s">
        <v>119</v>
      </c>
      <c r="AV442" s="113" t="s">
        <v>125</v>
      </c>
      <c r="AZ442" s="15" t="s">
        <v>117</v>
      </c>
      <c r="BF442" s="114">
        <f t="shared" si="124"/>
        <v>120400</v>
      </c>
      <c r="BG442" s="114">
        <f t="shared" si="125"/>
        <v>0</v>
      </c>
      <c r="BH442" s="114">
        <f t="shared" si="126"/>
        <v>0</v>
      </c>
      <c r="BI442" s="114">
        <f t="shared" si="127"/>
        <v>0</v>
      </c>
      <c r="BJ442" s="114">
        <f t="shared" si="128"/>
        <v>0</v>
      </c>
      <c r="BK442" s="15" t="s">
        <v>76</v>
      </c>
      <c r="BL442" s="114">
        <f t="shared" si="129"/>
        <v>120400</v>
      </c>
      <c r="BM442" s="15" t="s">
        <v>247</v>
      </c>
      <c r="BN442" s="113" t="s">
        <v>1365</v>
      </c>
    </row>
    <row r="443" spans="1:66" s="2" customFormat="1" ht="62.65" customHeight="1" x14ac:dyDescent="0.2">
      <c r="A443" s="26"/>
      <c r="B443" s="133"/>
      <c r="C443" s="192" t="s">
        <v>1366</v>
      </c>
      <c r="D443" s="192" t="s">
        <v>119</v>
      </c>
      <c r="E443" s="193" t="s">
        <v>1367</v>
      </c>
      <c r="F443" s="194" t="s">
        <v>1368</v>
      </c>
      <c r="G443" s="195" t="s">
        <v>122</v>
      </c>
      <c r="H443" s="196">
        <v>2</v>
      </c>
      <c r="I443" s="197">
        <v>353</v>
      </c>
      <c r="J443" s="197">
        <f>I443*'Rekapitulace stavby'!$AI$20</f>
        <v>353</v>
      </c>
      <c r="K443" s="197">
        <f t="shared" si="120"/>
        <v>706</v>
      </c>
      <c r="L443" s="107" t="s">
        <v>123</v>
      </c>
      <c r="M443" s="108"/>
      <c r="N443" s="109" t="s">
        <v>1</v>
      </c>
      <c r="O443" s="110" t="s">
        <v>33</v>
      </c>
      <c r="P443" s="111">
        <v>0</v>
      </c>
      <c r="Q443" s="111">
        <f t="shared" si="121"/>
        <v>0</v>
      </c>
      <c r="R443" s="111">
        <v>0</v>
      </c>
      <c r="S443" s="111">
        <f t="shared" si="122"/>
        <v>0</v>
      </c>
      <c r="T443" s="111">
        <v>0</v>
      </c>
      <c r="U443" s="112">
        <f t="shared" si="123"/>
        <v>0</v>
      </c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S443" s="113" t="s">
        <v>247</v>
      </c>
      <c r="AU443" s="113" t="s">
        <v>119</v>
      </c>
      <c r="AV443" s="113" t="s">
        <v>125</v>
      </c>
      <c r="AZ443" s="15" t="s">
        <v>117</v>
      </c>
      <c r="BF443" s="114">
        <f t="shared" si="124"/>
        <v>706</v>
      </c>
      <c r="BG443" s="114">
        <f t="shared" si="125"/>
        <v>0</v>
      </c>
      <c r="BH443" s="114">
        <f t="shared" si="126"/>
        <v>0</v>
      </c>
      <c r="BI443" s="114">
        <f t="shared" si="127"/>
        <v>0</v>
      </c>
      <c r="BJ443" s="114">
        <f t="shared" si="128"/>
        <v>0</v>
      </c>
      <c r="BK443" s="15" t="s">
        <v>76</v>
      </c>
      <c r="BL443" s="114">
        <f t="shared" si="129"/>
        <v>706</v>
      </c>
      <c r="BM443" s="15" t="s">
        <v>247</v>
      </c>
      <c r="BN443" s="113" t="s">
        <v>1369</v>
      </c>
    </row>
    <row r="444" spans="1:66" s="2" customFormat="1" ht="62.65" customHeight="1" x14ac:dyDescent="0.2">
      <c r="A444" s="26"/>
      <c r="B444" s="133"/>
      <c r="C444" s="192" t="s">
        <v>1370</v>
      </c>
      <c r="D444" s="192" t="s">
        <v>119</v>
      </c>
      <c r="E444" s="193" t="s">
        <v>1371</v>
      </c>
      <c r="F444" s="194" t="s">
        <v>1372</v>
      </c>
      <c r="G444" s="195" t="s">
        <v>122</v>
      </c>
      <c r="H444" s="196">
        <v>2</v>
      </c>
      <c r="I444" s="197">
        <v>1200</v>
      </c>
      <c r="J444" s="197">
        <f>I444*'Rekapitulace stavby'!$AI$20</f>
        <v>1200</v>
      </c>
      <c r="K444" s="197">
        <f t="shared" si="120"/>
        <v>2400</v>
      </c>
      <c r="L444" s="107" t="s">
        <v>123</v>
      </c>
      <c r="M444" s="108"/>
      <c r="N444" s="109" t="s">
        <v>1</v>
      </c>
      <c r="O444" s="110" t="s">
        <v>33</v>
      </c>
      <c r="P444" s="111">
        <v>0</v>
      </c>
      <c r="Q444" s="111">
        <f t="shared" si="121"/>
        <v>0</v>
      </c>
      <c r="R444" s="111">
        <v>0</v>
      </c>
      <c r="S444" s="111">
        <f t="shared" si="122"/>
        <v>0</v>
      </c>
      <c r="T444" s="111">
        <v>0</v>
      </c>
      <c r="U444" s="112">
        <f t="shared" si="123"/>
        <v>0</v>
      </c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S444" s="113" t="s">
        <v>247</v>
      </c>
      <c r="AU444" s="113" t="s">
        <v>119</v>
      </c>
      <c r="AV444" s="113" t="s">
        <v>125</v>
      </c>
      <c r="AZ444" s="15" t="s">
        <v>117</v>
      </c>
      <c r="BF444" s="114">
        <f t="shared" si="124"/>
        <v>2400</v>
      </c>
      <c r="BG444" s="114">
        <f t="shared" si="125"/>
        <v>0</v>
      </c>
      <c r="BH444" s="114">
        <f t="shared" si="126"/>
        <v>0</v>
      </c>
      <c r="BI444" s="114">
        <f t="shared" si="127"/>
        <v>0</v>
      </c>
      <c r="BJ444" s="114">
        <f t="shared" si="128"/>
        <v>0</v>
      </c>
      <c r="BK444" s="15" t="s">
        <v>76</v>
      </c>
      <c r="BL444" s="114">
        <f t="shared" si="129"/>
        <v>2400</v>
      </c>
      <c r="BM444" s="15" t="s">
        <v>247</v>
      </c>
      <c r="BN444" s="113" t="s">
        <v>1373</v>
      </c>
    </row>
    <row r="445" spans="1:66" s="2" customFormat="1" ht="37.9" customHeight="1" x14ac:dyDescent="0.2">
      <c r="A445" s="26"/>
      <c r="B445" s="133"/>
      <c r="C445" s="192" t="s">
        <v>1374</v>
      </c>
      <c r="D445" s="192" t="s">
        <v>119</v>
      </c>
      <c r="E445" s="193" t="s">
        <v>1375</v>
      </c>
      <c r="F445" s="194" t="s">
        <v>1376</v>
      </c>
      <c r="G445" s="195" t="s">
        <v>122</v>
      </c>
      <c r="H445" s="196">
        <v>2</v>
      </c>
      <c r="I445" s="197">
        <v>69</v>
      </c>
      <c r="J445" s="197">
        <f>I445*'Rekapitulace stavby'!$AI$20</f>
        <v>69</v>
      </c>
      <c r="K445" s="197">
        <f t="shared" si="120"/>
        <v>138</v>
      </c>
      <c r="L445" s="107" t="s">
        <v>123</v>
      </c>
      <c r="M445" s="108"/>
      <c r="N445" s="109" t="s">
        <v>1</v>
      </c>
      <c r="O445" s="110" t="s">
        <v>33</v>
      </c>
      <c r="P445" s="111">
        <v>0</v>
      </c>
      <c r="Q445" s="111">
        <f t="shared" si="121"/>
        <v>0</v>
      </c>
      <c r="R445" s="111">
        <v>0</v>
      </c>
      <c r="S445" s="111">
        <f t="shared" si="122"/>
        <v>0</v>
      </c>
      <c r="T445" s="111">
        <v>0</v>
      </c>
      <c r="U445" s="112">
        <f t="shared" si="123"/>
        <v>0</v>
      </c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S445" s="113" t="s">
        <v>247</v>
      </c>
      <c r="AU445" s="113" t="s">
        <v>119</v>
      </c>
      <c r="AV445" s="113" t="s">
        <v>125</v>
      </c>
      <c r="AZ445" s="15" t="s">
        <v>117</v>
      </c>
      <c r="BF445" s="114">
        <f t="shared" si="124"/>
        <v>138</v>
      </c>
      <c r="BG445" s="114">
        <f t="shared" si="125"/>
        <v>0</v>
      </c>
      <c r="BH445" s="114">
        <f t="shared" si="126"/>
        <v>0</v>
      </c>
      <c r="BI445" s="114">
        <f t="shared" si="127"/>
        <v>0</v>
      </c>
      <c r="BJ445" s="114">
        <f t="shared" si="128"/>
        <v>0</v>
      </c>
      <c r="BK445" s="15" t="s">
        <v>76</v>
      </c>
      <c r="BL445" s="114">
        <f t="shared" si="129"/>
        <v>138</v>
      </c>
      <c r="BM445" s="15" t="s">
        <v>247</v>
      </c>
      <c r="BN445" s="113" t="s">
        <v>1377</v>
      </c>
    </row>
    <row r="446" spans="1:66" s="2" customFormat="1" ht="33" customHeight="1" x14ac:dyDescent="0.2">
      <c r="A446" s="26"/>
      <c r="B446" s="133"/>
      <c r="C446" s="192" t="s">
        <v>1378</v>
      </c>
      <c r="D446" s="192" t="s">
        <v>119</v>
      </c>
      <c r="E446" s="193" t="s">
        <v>1379</v>
      </c>
      <c r="F446" s="194" t="s">
        <v>1380</v>
      </c>
      <c r="G446" s="195" t="s">
        <v>122</v>
      </c>
      <c r="H446" s="196">
        <v>2</v>
      </c>
      <c r="I446" s="197">
        <v>859</v>
      </c>
      <c r="J446" s="197">
        <f>I446*'Rekapitulace stavby'!$AI$20</f>
        <v>859</v>
      </c>
      <c r="K446" s="197">
        <f t="shared" si="120"/>
        <v>1718</v>
      </c>
      <c r="L446" s="107" t="s">
        <v>123</v>
      </c>
      <c r="M446" s="108"/>
      <c r="N446" s="109" t="s">
        <v>1</v>
      </c>
      <c r="O446" s="110" t="s">
        <v>33</v>
      </c>
      <c r="P446" s="111">
        <v>0</v>
      </c>
      <c r="Q446" s="111">
        <f t="shared" si="121"/>
        <v>0</v>
      </c>
      <c r="R446" s="111">
        <v>0</v>
      </c>
      <c r="S446" s="111">
        <f t="shared" si="122"/>
        <v>0</v>
      </c>
      <c r="T446" s="111">
        <v>0</v>
      </c>
      <c r="U446" s="112">
        <f t="shared" si="123"/>
        <v>0</v>
      </c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S446" s="113" t="s">
        <v>247</v>
      </c>
      <c r="AU446" s="113" t="s">
        <v>119</v>
      </c>
      <c r="AV446" s="113" t="s">
        <v>125</v>
      </c>
      <c r="AZ446" s="15" t="s">
        <v>117</v>
      </c>
      <c r="BF446" s="114">
        <f t="shared" si="124"/>
        <v>1718</v>
      </c>
      <c r="BG446" s="114">
        <f t="shared" si="125"/>
        <v>0</v>
      </c>
      <c r="BH446" s="114">
        <f t="shared" si="126"/>
        <v>0</v>
      </c>
      <c r="BI446" s="114">
        <f t="shared" si="127"/>
        <v>0</v>
      </c>
      <c r="BJ446" s="114">
        <f t="shared" si="128"/>
        <v>0</v>
      </c>
      <c r="BK446" s="15" t="s">
        <v>76</v>
      </c>
      <c r="BL446" s="114">
        <f t="shared" si="129"/>
        <v>1718</v>
      </c>
      <c r="BM446" s="15" t="s">
        <v>247</v>
      </c>
      <c r="BN446" s="113" t="s">
        <v>1381</v>
      </c>
    </row>
    <row r="447" spans="1:66" s="2" customFormat="1" ht="55.5" customHeight="1" x14ac:dyDescent="0.2">
      <c r="A447" s="26"/>
      <c r="B447" s="133"/>
      <c r="C447" s="192" t="s">
        <v>1382</v>
      </c>
      <c r="D447" s="192" t="s">
        <v>119</v>
      </c>
      <c r="E447" s="193" t="s">
        <v>1383</v>
      </c>
      <c r="F447" s="194" t="s">
        <v>1384</v>
      </c>
      <c r="G447" s="195" t="s">
        <v>122</v>
      </c>
      <c r="H447" s="196">
        <v>2</v>
      </c>
      <c r="I447" s="197">
        <v>3620</v>
      </c>
      <c r="J447" s="197">
        <f>I447*'Rekapitulace stavby'!$AI$20</f>
        <v>3620</v>
      </c>
      <c r="K447" s="197">
        <f t="shared" si="120"/>
        <v>7240</v>
      </c>
      <c r="L447" s="107" t="s">
        <v>123</v>
      </c>
      <c r="M447" s="108"/>
      <c r="N447" s="109" t="s">
        <v>1</v>
      </c>
      <c r="O447" s="110" t="s">
        <v>33</v>
      </c>
      <c r="P447" s="111">
        <v>0</v>
      </c>
      <c r="Q447" s="111">
        <f t="shared" si="121"/>
        <v>0</v>
      </c>
      <c r="R447" s="111">
        <v>0</v>
      </c>
      <c r="S447" s="111">
        <f t="shared" si="122"/>
        <v>0</v>
      </c>
      <c r="T447" s="111">
        <v>0</v>
      </c>
      <c r="U447" s="112">
        <f t="shared" si="123"/>
        <v>0</v>
      </c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S447" s="113" t="s">
        <v>336</v>
      </c>
      <c r="AU447" s="113" t="s">
        <v>119</v>
      </c>
      <c r="AV447" s="113" t="s">
        <v>125</v>
      </c>
      <c r="AZ447" s="15" t="s">
        <v>117</v>
      </c>
      <c r="BF447" s="114">
        <f t="shared" si="124"/>
        <v>7240</v>
      </c>
      <c r="BG447" s="114">
        <f t="shared" si="125"/>
        <v>0</v>
      </c>
      <c r="BH447" s="114">
        <f t="shared" si="126"/>
        <v>0</v>
      </c>
      <c r="BI447" s="114">
        <f t="shared" si="127"/>
        <v>0</v>
      </c>
      <c r="BJ447" s="114">
        <f t="shared" si="128"/>
        <v>0</v>
      </c>
      <c r="BK447" s="15" t="s">
        <v>76</v>
      </c>
      <c r="BL447" s="114">
        <f t="shared" si="129"/>
        <v>7240</v>
      </c>
      <c r="BM447" s="15" t="s">
        <v>336</v>
      </c>
      <c r="BN447" s="113" t="s">
        <v>1385</v>
      </c>
    </row>
    <row r="448" spans="1:66" s="2" customFormat="1" ht="55.5" customHeight="1" x14ac:dyDescent="0.2">
      <c r="A448" s="26"/>
      <c r="B448" s="133"/>
      <c r="C448" s="192" t="s">
        <v>1386</v>
      </c>
      <c r="D448" s="192" t="s">
        <v>119</v>
      </c>
      <c r="E448" s="193" t="s">
        <v>1387</v>
      </c>
      <c r="F448" s="194" t="s">
        <v>1388</v>
      </c>
      <c r="G448" s="195" t="s">
        <v>122</v>
      </c>
      <c r="H448" s="196">
        <v>2</v>
      </c>
      <c r="I448" s="197">
        <v>3120</v>
      </c>
      <c r="J448" s="197">
        <f>I448*'Rekapitulace stavby'!$AI$20</f>
        <v>3120</v>
      </c>
      <c r="K448" s="197">
        <f t="shared" si="120"/>
        <v>6240</v>
      </c>
      <c r="L448" s="107" t="s">
        <v>123</v>
      </c>
      <c r="M448" s="108"/>
      <c r="N448" s="109" t="s">
        <v>1</v>
      </c>
      <c r="O448" s="110" t="s">
        <v>33</v>
      </c>
      <c r="P448" s="111">
        <v>0</v>
      </c>
      <c r="Q448" s="111">
        <f t="shared" si="121"/>
        <v>0</v>
      </c>
      <c r="R448" s="111">
        <v>0</v>
      </c>
      <c r="S448" s="111">
        <f t="shared" si="122"/>
        <v>0</v>
      </c>
      <c r="T448" s="111">
        <v>0</v>
      </c>
      <c r="U448" s="112">
        <f t="shared" si="123"/>
        <v>0</v>
      </c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S448" s="113" t="s">
        <v>336</v>
      </c>
      <c r="AU448" s="113" t="s">
        <v>119</v>
      </c>
      <c r="AV448" s="113" t="s">
        <v>125</v>
      </c>
      <c r="AZ448" s="15" t="s">
        <v>117</v>
      </c>
      <c r="BF448" s="114">
        <f t="shared" si="124"/>
        <v>6240</v>
      </c>
      <c r="BG448" s="114">
        <f t="shared" si="125"/>
        <v>0</v>
      </c>
      <c r="BH448" s="114">
        <f t="shared" si="126"/>
        <v>0</v>
      </c>
      <c r="BI448" s="114">
        <f t="shared" si="127"/>
        <v>0</v>
      </c>
      <c r="BJ448" s="114">
        <f t="shared" si="128"/>
        <v>0</v>
      </c>
      <c r="BK448" s="15" t="s">
        <v>76</v>
      </c>
      <c r="BL448" s="114">
        <f t="shared" si="129"/>
        <v>6240</v>
      </c>
      <c r="BM448" s="15" t="s">
        <v>336</v>
      </c>
      <c r="BN448" s="113" t="s">
        <v>1389</v>
      </c>
    </row>
    <row r="449" spans="1:66" s="2" customFormat="1" ht="55.5" customHeight="1" x14ac:dyDescent="0.2">
      <c r="A449" s="26"/>
      <c r="B449" s="133"/>
      <c r="C449" s="192" t="s">
        <v>1390</v>
      </c>
      <c r="D449" s="192" t="s">
        <v>119</v>
      </c>
      <c r="E449" s="193" t="s">
        <v>1391</v>
      </c>
      <c r="F449" s="194" t="s">
        <v>1392</v>
      </c>
      <c r="G449" s="195" t="s">
        <v>122</v>
      </c>
      <c r="H449" s="196">
        <v>1</v>
      </c>
      <c r="I449" s="197">
        <v>11700</v>
      </c>
      <c r="J449" s="197">
        <f>I449*'Rekapitulace stavby'!$AI$20</f>
        <v>11700</v>
      </c>
      <c r="K449" s="197">
        <f t="shared" si="120"/>
        <v>11700</v>
      </c>
      <c r="L449" s="107" t="s">
        <v>123</v>
      </c>
      <c r="M449" s="108"/>
      <c r="N449" s="109" t="s">
        <v>1</v>
      </c>
      <c r="O449" s="110" t="s">
        <v>33</v>
      </c>
      <c r="P449" s="111">
        <v>0</v>
      </c>
      <c r="Q449" s="111">
        <f t="shared" si="121"/>
        <v>0</v>
      </c>
      <c r="R449" s="111">
        <v>0</v>
      </c>
      <c r="S449" s="111">
        <f t="shared" si="122"/>
        <v>0</v>
      </c>
      <c r="T449" s="111">
        <v>0</v>
      </c>
      <c r="U449" s="112">
        <f t="shared" si="123"/>
        <v>0</v>
      </c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S449" s="113" t="s">
        <v>336</v>
      </c>
      <c r="AU449" s="113" t="s">
        <v>119</v>
      </c>
      <c r="AV449" s="113" t="s">
        <v>125</v>
      </c>
      <c r="AZ449" s="15" t="s">
        <v>117</v>
      </c>
      <c r="BF449" s="114">
        <f t="shared" si="124"/>
        <v>11700</v>
      </c>
      <c r="BG449" s="114">
        <f t="shared" si="125"/>
        <v>0</v>
      </c>
      <c r="BH449" s="114">
        <f t="shared" si="126"/>
        <v>0</v>
      </c>
      <c r="BI449" s="114">
        <f t="shared" si="127"/>
        <v>0</v>
      </c>
      <c r="BJ449" s="114">
        <f t="shared" si="128"/>
        <v>0</v>
      </c>
      <c r="BK449" s="15" t="s">
        <v>76</v>
      </c>
      <c r="BL449" s="114">
        <f t="shared" si="129"/>
        <v>11700</v>
      </c>
      <c r="BM449" s="15" t="s">
        <v>336</v>
      </c>
      <c r="BN449" s="113" t="s">
        <v>1393</v>
      </c>
    </row>
    <row r="450" spans="1:66" s="2" customFormat="1" ht="49.15" customHeight="1" x14ac:dyDescent="0.2">
      <c r="A450" s="26"/>
      <c r="B450" s="133"/>
      <c r="C450" s="192" t="s">
        <v>1394</v>
      </c>
      <c r="D450" s="192" t="s">
        <v>119</v>
      </c>
      <c r="E450" s="193" t="s">
        <v>1395</v>
      </c>
      <c r="F450" s="194" t="s">
        <v>1396</v>
      </c>
      <c r="G450" s="195" t="s">
        <v>122</v>
      </c>
      <c r="H450" s="196">
        <v>1</v>
      </c>
      <c r="I450" s="197">
        <v>4420</v>
      </c>
      <c r="J450" s="197">
        <f>I450*'Rekapitulace stavby'!$AI$20</f>
        <v>4420</v>
      </c>
      <c r="K450" s="197">
        <f t="shared" si="120"/>
        <v>4420</v>
      </c>
      <c r="L450" s="107" t="s">
        <v>123</v>
      </c>
      <c r="M450" s="108"/>
      <c r="N450" s="109" t="s">
        <v>1</v>
      </c>
      <c r="O450" s="110" t="s">
        <v>33</v>
      </c>
      <c r="P450" s="111">
        <v>0</v>
      </c>
      <c r="Q450" s="111">
        <f t="shared" si="121"/>
        <v>0</v>
      </c>
      <c r="R450" s="111">
        <v>0</v>
      </c>
      <c r="S450" s="111">
        <f t="shared" si="122"/>
        <v>0</v>
      </c>
      <c r="T450" s="111">
        <v>0</v>
      </c>
      <c r="U450" s="112">
        <f t="shared" si="123"/>
        <v>0</v>
      </c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S450" s="113" t="s">
        <v>336</v>
      </c>
      <c r="AU450" s="113" t="s">
        <v>119</v>
      </c>
      <c r="AV450" s="113" t="s">
        <v>125</v>
      </c>
      <c r="AZ450" s="15" t="s">
        <v>117</v>
      </c>
      <c r="BF450" s="114">
        <f t="shared" si="124"/>
        <v>4420</v>
      </c>
      <c r="BG450" s="114">
        <f t="shared" si="125"/>
        <v>0</v>
      </c>
      <c r="BH450" s="114">
        <f t="shared" si="126"/>
        <v>0</v>
      </c>
      <c r="BI450" s="114">
        <f t="shared" si="127"/>
        <v>0</v>
      </c>
      <c r="BJ450" s="114">
        <f t="shared" si="128"/>
        <v>0</v>
      </c>
      <c r="BK450" s="15" t="s">
        <v>76</v>
      </c>
      <c r="BL450" s="114">
        <f t="shared" si="129"/>
        <v>4420</v>
      </c>
      <c r="BM450" s="15" t="s">
        <v>336</v>
      </c>
      <c r="BN450" s="113" t="s">
        <v>1397</v>
      </c>
    </row>
    <row r="451" spans="1:66" s="2" customFormat="1" ht="44.25" customHeight="1" x14ac:dyDescent="0.2">
      <c r="A451" s="26"/>
      <c r="B451" s="133"/>
      <c r="C451" s="192" t="s">
        <v>1398</v>
      </c>
      <c r="D451" s="192" t="s">
        <v>119</v>
      </c>
      <c r="E451" s="193" t="s">
        <v>1399</v>
      </c>
      <c r="F451" s="194" t="s">
        <v>1400</v>
      </c>
      <c r="G451" s="195" t="s">
        <v>122</v>
      </c>
      <c r="H451" s="196">
        <v>1</v>
      </c>
      <c r="I451" s="197">
        <v>16700</v>
      </c>
      <c r="J451" s="197">
        <f>I451*'Rekapitulace stavby'!$AI$20</f>
        <v>16700</v>
      </c>
      <c r="K451" s="197">
        <f t="shared" si="120"/>
        <v>16700</v>
      </c>
      <c r="L451" s="107" t="s">
        <v>123</v>
      </c>
      <c r="M451" s="108"/>
      <c r="N451" s="109" t="s">
        <v>1</v>
      </c>
      <c r="O451" s="110" t="s">
        <v>33</v>
      </c>
      <c r="P451" s="111">
        <v>0</v>
      </c>
      <c r="Q451" s="111">
        <f t="shared" si="121"/>
        <v>0</v>
      </c>
      <c r="R451" s="111">
        <v>0</v>
      </c>
      <c r="S451" s="111">
        <f t="shared" si="122"/>
        <v>0</v>
      </c>
      <c r="T451" s="111">
        <v>0</v>
      </c>
      <c r="U451" s="112">
        <f t="shared" si="123"/>
        <v>0</v>
      </c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S451" s="113" t="s">
        <v>336</v>
      </c>
      <c r="AU451" s="113" t="s">
        <v>119</v>
      </c>
      <c r="AV451" s="113" t="s">
        <v>125</v>
      </c>
      <c r="AZ451" s="15" t="s">
        <v>117</v>
      </c>
      <c r="BF451" s="114">
        <f t="shared" si="124"/>
        <v>16700</v>
      </c>
      <c r="BG451" s="114">
        <f t="shared" si="125"/>
        <v>0</v>
      </c>
      <c r="BH451" s="114">
        <f t="shared" si="126"/>
        <v>0</v>
      </c>
      <c r="BI451" s="114">
        <f t="shared" si="127"/>
        <v>0</v>
      </c>
      <c r="BJ451" s="114">
        <f t="shared" si="128"/>
        <v>0</v>
      </c>
      <c r="BK451" s="15" t="s">
        <v>76</v>
      </c>
      <c r="BL451" s="114">
        <f t="shared" si="129"/>
        <v>16700</v>
      </c>
      <c r="BM451" s="15" t="s">
        <v>336</v>
      </c>
      <c r="BN451" s="113" t="s">
        <v>1401</v>
      </c>
    </row>
    <row r="452" spans="1:66" s="2" customFormat="1" ht="44.25" customHeight="1" x14ac:dyDescent="0.2">
      <c r="A452" s="26"/>
      <c r="B452" s="133"/>
      <c r="C452" s="192" t="s">
        <v>1402</v>
      </c>
      <c r="D452" s="192" t="s">
        <v>119</v>
      </c>
      <c r="E452" s="193" t="s">
        <v>1403</v>
      </c>
      <c r="F452" s="194" t="s">
        <v>1404</v>
      </c>
      <c r="G452" s="195" t="s">
        <v>122</v>
      </c>
      <c r="H452" s="196">
        <v>1</v>
      </c>
      <c r="I452" s="197">
        <v>25000</v>
      </c>
      <c r="J452" s="197">
        <f>I452*'Rekapitulace stavby'!$AI$20</f>
        <v>25000</v>
      </c>
      <c r="K452" s="197">
        <f t="shared" si="120"/>
        <v>25000</v>
      </c>
      <c r="L452" s="107" t="s">
        <v>123</v>
      </c>
      <c r="M452" s="108"/>
      <c r="N452" s="109" t="s">
        <v>1</v>
      </c>
      <c r="O452" s="110" t="s">
        <v>33</v>
      </c>
      <c r="P452" s="111">
        <v>0</v>
      </c>
      <c r="Q452" s="111">
        <f t="shared" si="121"/>
        <v>0</v>
      </c>
      <c r="R452" s="111">
        <v>0</v>
      </c>
      <c r="S452" s="111">
        <f t="shared" si="122"/>
        <v>0</v>
      </c>
      <c r="T452" s="111">
        <v>0</v>
      </c>
      <c r="U452" s="112">
        <f t="shared" si="123"/>
        <v>0</v>
      </c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S452" s="113" t="s">
        <v>336</v>
      </c>
      <c r="AU452" s="113" t="s">
        <v>119</v>
      </c>
      <c r="AV452" s="113" t="s">
        <v>125</v>
      </c>
      <c r="AZ452" s="15" t="s">
        <v>117</v>
      </c>
      <c r="BF452" s="114">
        <f t="shared" si="124"/>
        <v>25000</v>
      </c>
      <c r="BG452" s="114">
        <f t="shared" si="125"/>
        <v>0</v>
      </c>
      <c r="BH452" s="114">
        <f t="shared" si="126"/>
        <v>0</v>
      </c>
      <c r="BI452" s="114">
        <f t="shared" si="127"/>
        <v>0</v>
      </c>
      <c r="BJ452" s="114">
        <f t="shared" si="128"/>
        <v>0</v>
      </c>
      <c r="BK452" s="15" t="s">
        <v>76</v>
      </c>
      <c r="BL452" s="114">
        <f t="shared" si="129"/>
        <v>25000</v>
      </c>
      <c r="BM452" s="15" t="s">
        <v>336</v>
      </c>
      <c r="BN452" s="113" t="s">
        <v>1405</v>
      </c>
    </row>
    <row r="453" spans="1:66" s="2" customFormat="1" ht="44.25" customHeight="1" x14ac:dyDescent="0.2">
      <c r="A453" s="26"/>
      <c r="B453" s="133"/>
      <c r="C453" s="192" t="s">
        <v>1406</v>
      </c>
      <c r="D453" s="192" t="s">
        <v>119</v>
      </c>
      <c r="E453" s="193" t="s">
        <v>1407</v>
      </c>
      <c r="F453" s="194" t="s">
        <v>1408</v>
      </c>
      <c r="G453" s="195" t="s">
        <v>122</v>
      </c>
      <c r="H453" s="196">
        <v>1</v>
      </c>
      <c r="I453" s="197">
        <v>21400</v>
      </c>
      <c r="J453" s="197">
        <f>I453*'Rekapitulace stavby'!$AI$20</f>
        <v>21400</v>
      </c>
      <c r="K453" s="197">
        <f t="shared" si="120"/>
        <v>21400</v>
      </c>
      <c r="L453" s="107" t="s">
        <v>123</v>
      </c>
      <c r="M453" s="108"/>
      <c r="N453" s="109" t="s">
        <v>1</v>
      </c>
      <c r="O453" s="110" t="s">
        <v>33</v>
      </c>
      <c r="P453" s="111">
        <v>0</v>
      </c>
      <c r="Q453" s="111">
        <f t="shared" si="121"/>
        <v>0</v>
      </c>
      <c r="R453" s="111">
        <v>0</v>
      </c>
      <c r="S453" s="111">
        <f t="shared" si="122"/>
        <v>0</v>
      </c>
      <c r="T453" s="111">
        <v>0</v>
      </c>
      <c r="U453" s="112">
        <f t="shared" si="123"/>
        <v>0</v>
      </c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S453" s="113" t="s">
        <v>336</v>
      </c>
      <c r="AU453" s="113" t="s">
        <v>119</v>
      </c>
      <c r="AV453" s="113" t="s">
        <v>125</v>
      </c>
      <c r="AZ453" s="15" t="s">
        <v>117</v>
      </c>
      <c r="BF453" s="114">
        <f t="shared" si="124"/>
        <v>21400</v>
      </c>
      <c r="BG453" s="114">
        <f t="shared" si="125"/>
        <v>0</v>
      </c>
      <c r="BH453" s="114">
        <f t="shared" si="126"/>
        <v>0</v>
      </c>
      <c r="BI453" s="114">
        <f t="shared" si="127"/>
        <v>0</v>
      </c>
      <c r="BJ453" s="114">
        <f t="shared" si="128"/>
        <v>0</v>
      </c>
      <c r="BK453" s="15" t="s">
        <v>76</v>
      </c>
      <c r="BL453" s="114">
        <f t="shared" si="129"/>
        <v>21400</v>
      </c>
      <c r="BM453" s="15" t="s">
        <v>336</v>
      </c>
      <c r="BN453" s="113" t="s">
        <v>1409</v>
      </c>
    </row>
    <row r="454" spans="1:66" s="2" customFormat="1" ht="49.15" customHeight="1" x14ac:dyDescent="0.2">
      <c r="A454" s="26"/>
      <c r="B454" s="133"/>
      <c r="C454" s="192" t="s">
        <v>1410</v>
      </c>
      <c r="D454" s="192" t="s">
        <v>119</v>
      </c>
      <c r="E454" s="193" t="s">
        <v>1411</v>
      </c>
      <c r="F454" s="194" t="s">
        <v>1412</v>
      </c>
      <c r="G454" s="195" t="s">
        <v>122</v>
      </c>
      <c r="H454" s="196">
        <v>1</v>
      </c>
      <c r="I454" s="197">
        <v>6530</v>
      </c>
      <c r="J454" s="197">
        <f>I454*'Rekapitulace stavby'!$AI$20</f>
        <v>6530</v>
      </c>
      <c r="K454" s="197">
        <f t="shared" si="120"/>
        <v>6530</v>
      </c>
      <c r="L454" s="107" t="s">
        <v>123</v>
      </c>
      <c r="M454" s="108"/>
      <c r="N454" s="109" t="s">
        <v>1</v>
      </c>
      <c r="O454" s="110" t="s">
        <v>33</v>
      </c>
      <c r="P454" s="111">
        <v>0</v>
      </c>
      <c r="Q454" s="111">
        <f t="shared" si="121"/>
        <v>0</v>
      </c>
      <c r="R454" s="111">
        <v>0</v>
      </c>
      <c r="S454" s="111">
        <f t="shared" si="122"/>
        <v>0</v>
      </c>
      <c r="T454" s="111">
        <v>0</v>
      </c>
      <c r="U454" s="112">
        <f t="shared" si="123"/>
        <v>0</v>
      </c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S454" s="113" t="s">
        <v>336</v>
      </c>
      <c r="AU454" s="113" t="s">
        <v>119</v>
      </c>
      <c r="AV454" s="113" t="s">
        <v>125</v>
      </c>
      <c r="AZ454" s="15" t="s">
        <v>117</v>
      </c>
      <c r="BF454" s="114">
        <f t="shared" si="124"/>
        <v>6530</v>
      </c>
      <c r="BG454" s="114">
        <f t="shared" si="125"/>
        <v>0</v>
      </c>
      <c r="BH454" s="114">
        <f t="shared" si="126"/>
        <v>0</v>
      </c>
      <c r="BI454" s="114">
        <f t="shared" si="127"/>
        <v>0</v>
      </c>
      <c r="BJ454" s="114">
        <f t="shared" si="128"/>
        <v>0</v>
      </c>
      <c r="BK454" s="15" t="s">
        <v>76</v>
      </c>
      <c r="BL454" s="114">
        <f t="shared" si="129"/>
        <v>6530</v>
      </c>
      <c r="BM454" s="15" t="s">
        <v>336</v>
      </c>
      <c r="BN454" s="113" t="s">
        <v>1413</v>
      </c>
    </row>
    <row r="455" spans="1:66" s="2" customFormat="1" ht="49.15" customHeight="1" x14ac:dyDescent="0.2">
      <c r="A455" s="26"/>
      <c r="B455" s="133"/>
      <c r="C455" s="192" t="s">
        <v>1414</v>
      </c>
      <c r="D455" s="192" t="s">
        <v>119</v>
      </c>
      <c r="E455" s="193" t="s">
        <v>1415</v>
      </c>
      <c r="F455" s="194" t="s">
        <v>1416</v>
      </c>
      <c r="G455" s="195" t="s">
        <v>122</v>
      </c>
      <c r="H455" s="196">
        <v>1</v>
      </c>
      <c r="I455" s="197">
        <v>15000</v>
      </c>
      <c r="J455" s="197">
        <f>I455*'Rekapitulace stavby'!$AI$20</f>
        <v>15000</v>
      </c>
      <c r="K455" s="197">
        <f t="shared" si="120"/>
        <v>15000</v>
      </c>
      <c r="L455" s="107" t="s">
        <v>123</v>
      </c>
      <c r="M455" s="108"/>
      <c r="N455" s="109" t="s">
        <v>1</v>
      </c>
      <c r="O455" s="110" t="s">
        <v>33</v>
      </c>
      <c r="P455" s="111">
        <v>0</v>
      </c>
      <c r="Q455" s="111">
        <f t="shared" si="121"/>
        <v>0</v>
      </c>
      <c r="R455" s="111">
        <v>0</v>
      </c>
      <c r="S455" s="111">
        <f t="shared" si="122"/>
        <v>0</v>
      </c>
      <c r="T455" s="111">
        <v>0</v>
      </c>
      <c r="U455" s="112">
        <f t="shared" si="123"/>
        <v>0</v>
      </c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S455" s="113" t="s">
        <v>336</v>
      </c>
      <c r="AU455" s="113" t="s">
        <v>119</v>
      </c>
      <c r="AV455" s="113" t="s">
        <v>125</v>
      </c>
      <c r="AZ455" s="15" t="s">
        <v>117</v>
      </c>
      <c r="BF455" s="114">
        <f t="shared" si="124"/>
        <v>15000</v>
      </c>
      <c r="BG455" s="114">
        <f t="shared" si="125"/>
        <v>0</v>
      </c>
      <c r="BH455" s="114">
        <f t="shared" si="126"/>
        <v>0</v>
      </c>
      <c r="BI455" s="114">
        <f t="shared" si="127"/>
        <v>0</v>
      </c>
      <c r="BJ455" s="114">
        <f t="shared" si="128"/>
        <v>0</v>
      </c>
      <c r="BK455" s="15" t="s">
        <v>76</v>
      </c>
      <c r="BL455" s="114">
        <f t="shared" si="129"/>
        <v>15000</v>
      </c>
      <c r="BM455" s="15" t="s">
        <v>336</v>
      </c>
      <c r="BN455" s="113" t="s">
        <v>1417</v>
      </c>
    </row>
    <row r="456" spans="1:66" s="2" customFormat="1" ht="55.5" customHeight="1" x14ac:dyDescent="0.2">
      <c r="A456" s="26"/>
      <c r="B456" s="133"/>
      <c r="C456" s="192" t="s">
        <v>1418</v>
      </c>
      <c r="D456" s="192" t="s">
        <v>119</v>
      </c>
      <c r="E456" s="193" t="s">
        <v>1419</v>
      </c>
      <c r="F456" s="194" t="s">
        <v>1420</v>
      </c>
      <c r="G456" s="195" t="s">
        <v>122</v>
      </c>
      <c r="H456" s="196">
        <v>2</v>
      </c>
      <c r="I456" s="197">
        <v>4330</v>
      </c>
      <c r="J456" s="197">
        <f>I456*'Rekapitulace stavby'!$AI$20</f>
        <v>4330</v>
      </c>
      <c r="K456" s="197">
        <f t="shared" si="120"/>
        <v>8660</v>
      </c>
      <c r="L456" s="107" t="s">
        <v>123</v>
      </c>
      <c r="M456" s="108"/>
      <c r="N456" s="109" t="s">
        <v>1</v>
      </c>
      <c r="O456" s="110" t="s">
        <v>33</v>
      </c>
      <c r="P456" s="111">
        <v>0</v>
      </c>
      <c r="Q456" s="111">
        <f t="shared" si="121"/>
        <v>0</v>
      </c>
      <c r="R456" s="111">
        <v>0</v>
      </c>
      <c r="S456" s="111">
        <f t="shared" si="122"/>
        <v>0</v>
      </c>
      <c r="T456" s="111">
        <v>0</v>
      </c>
      <c r="U456" s="112">
        <f t="shared" si="123"/>
        <v>0</v>
      </c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S456" s="113" t="s">
        <v>336</v>
      </c>
      <c r="AU456" s="113" t="s">
        <v>119</v>
      </c>
      <c r="AV456" s="113" t="s">
        <v>125</v>
      </c>
      <c r="AZ456" s="15" t="s">
        <v>117</v>
      </c>
      <c r="BF456" s="114">
        <f t="shared" si="124"/>
        <v>8660</v>
      </c>
      <c r="BG456" s="114">
        <f t="shared" si="125"/>
        <v>0</v>
      </c>
      <c r="BH456" s="114">
        <f t="shared" si="126"/>
        <v>0</v>
      </c>
      <c r="BI456" s="114">
        <f t="shared" si="127"/>
        <v>0</v>
      </c>
      <c r="BJ456" s="114">
        <f t="shared" si="128"/>
        <v>0</v>
      </c>
      <c r="BK456" s="15" t="s">
        <v>76</v>
      </c>
      <c r="BL456" s="114">
        <f t="shared" si="129"/>
        <v>8660</v>
      </c>
      <c r="BM456" s="15" t="s">
        <v>336</v>
      </c>
      <c r="BN456" s="113" t="s">
        <v>1421</v>
      </c>
    </row>
    <row r="457" spans="1:66" s="2" customFormat="1" ht="55.5" customHeight="1" x14ac:dyDescent="0.2">
      <c r="A457" s="26"/>
      <c r="B457" s="133"/>
      <c r="C457" s="192" t="s">
        <v>1422</v>
      </c>
      <c r="D457" s="192" t="s">
        <v>119</v>
      </c>
      <c r="E457" s="193" t="s">
        <v>1423</v>
      </c>
      <c r="F457" s="194" t="s">
        <v>1424</v>
      </c>
      <c r="G457" s="195" t="s">
        <v>122</v>
      </c>
      <c r="H457" s="196">
        <v>1</v>
      </c>
      <c r="I457" s="197">
        <v>4410</v>
      </c>
      <c r="J457" s="197">
        <f>I457*'Rekapitulace stavby'!$AI$20</f>
        <v>4410</v>
      </c>
      <c r="K457" s="197">
        <f t="shared" si="120"/>
        <v>4410</v>
      </c>
      <c r="L457" s="107" t="s">
        <v>123</v>
      </c>
      <c r="M457" s="108"/>
      <c r="N457" s="109" t="s">
        <v>1</v>
      </c>
      <c r="O457" s="110" t="s">
        <v>33</v>
      </c>
      <c r="P457" s="111">
        <v>0</v>
      </c>
      <c r="Q457" s="111">
        <f t="shared" si="121"/>
        <v>0</v>
      </c>
      <c r="R457" s="111">
        <v>0</v>
      </c>
      <c r="S457" s="111">
        <f t="shared" si="122"/>
        <v>0</v>
      </c>
      <c r="T457" s="111">
        <v>0</v>
      </c>
      <c r="U457" s="112">
        <f t="shared" si="123"/>
        <v>0</v>
      </c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S457" s="113" t="s">
        <v>336</v>
      </c>
      <c r="AU457" s="113" t="s">
        <v>119</v>
      </c>
      <c r="AV457" s="113" t="s">
        <v>125</v>
      </c>
      <c r="AZ457" s="15" t="s">
        <v>117</v>
      </c>
      <c r="BF457" s="114">
        <f t="shared" si="124"/>
        <v>4410</v>
      </c>
      <c r="BG457" s="114">
        <f t="shared" si="125"/>
        <v>0</v>
      </c>
      <c r="BH457" s="114">
        <f t="shared" si="126"/>
        <v>0</v>
      </c>
      <c r="BI457" s="114">
        <f t="shared" si="127"/>
        <v>0</v>
      </c>
      <c r="BJ457" s="114">
        <f t="shared" si="128"/>
        <v>0</v>
      </c>
      <c r="BK457" s="15" t="s">
        <v>76</v>
      </c>
      <c r="BL457" s="114">
        <f t="shared" si="129"/>
        <v>4410</v>
      </c>
      <c r="BM457" s="15" t="s">
        <v>336</v>
      </c>
      <c r="BN457" s="113" t="s">
        <v>1425</v>
      </c>
    </row>
    <row r="458" spans="1:66" s="2" customFormat="1" ht="55.5" customHeight="1" x14ac:dyDescent="0.2">
      <c r="A458" s="26"/>
      <c r="B458" s="133"/>
      <c r="C458" s="192" t="s">
        <v>1426</v>
      </c>
      <c r="D458" s="192" t="s">
        <v>119</v>
      </c>
      <c r="E458" s="193" t="s">
        <v>1427</v>
      </c>
      <c r="F458" s="194" t="s">
        <v>1428</v>
      </c>
      <c r="G458" s="195" t="s">
        <v>122</v>
      </c>
      <c r="H458" s="196">
        <v>2</v>
      </c>
      <c r="I458" s="197">
        <v>4960</v>
      </c>
      <c r="J458" s="197">
        <f>I458*'Rekapitulace stavby'!$AI$20</f>
        <v>4960</v>
      </c>
      <c r="K458" s="197">
        <f t="shared" si="120"/>
        <v>9920</v>
      </c>
      <c r="L458" s="107" t="s">
        <v>123</v>
      </c>
      <c r="M458" s="108"/>
      <c r="N458" s="109" t="s">
        <v>1</v>
      </c>
      <c r="O458" s="110" t="s">
        <v>33</v>
      </c>
      <c r="P458" s="111">
        <v>0</v>
      </c>
      <c r="Q458" s="111">
        <f t="shared" si="121"/>
        <v>0</v>
      </c>
      <c r="R458" s="111">
        <v>0</v>
      </c>
      <c r="S458" s="111">
        <f t="shared" si="122"/>
        <v>0</v>
      </c>
      <c r="T458" s="111">
        <v>0</v>
      </c>
      <c r="U458" s="112">
        <f t="shared" si="123"/>
        <v>0</v>
      </c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S458" s="113" t="s">
        <v>336</v>
      </c>
      <c r="AU458" s="113" t="s">
        <v>119</v>
      </c>
      <c r="AV458" s="113" t="s">
        <v>125</v>
      </c>
      <c r="AZ458" s="15" t="s">
        <v>117</v>
      </c>
      <c r="BF458" s="114">
        <f t="shared" si="124"/>
        <v>9920</v>
      </c>
      <c r="BG458" s="114">
        <f t="shared" si="125"/>
        <v>0</v>
      </c>
      <c r="BH458" s="114">
        <f t="shared" si="126"/>
        <v>0</v>
      </c>
      <c r="BI458" s="114">
        <f t="shared" si="127"/>
        <v>0</v>
      </c>
      <c r="BJ458" s="114">
        <f t="shared" si="128"/>
        <v>0</v>
      </c>
      <c r="BK458" s="15" t="s">
        <v>76</v>
      </c>
      <c r="BL458" s="114">
        <f t="shared" si="129"/>
        <v>9920</v>
      </c>
      <c r="BM458" s="15" t="s">
        <v>336</v>
      </c>
      <c r="BN458" s="113" t="s">
        <v>1429</v>
      </c>
    </row>
    <row r="459" spans="1:66" s="2" customFormat="1" ht="49.15" customHeight="1" x14ac:dyDescent="0.2">
      <c r="A459" s="26"/>
      <c r="B459" s="133"/>
      <c r="C459" s="192" t="s">
        <v>1430</v>
      </c>
      <c r="D459" s="192" t="s">
        <v>119</v>
      </c>
      <c r="E459" s="193" t="s">
        <v>1431</v>
      </c>
      <c r="F459" s="194" t="s">
        <v>1432</v>
      </c>
      <c r="G459" s="195" t="s">
        <v>122</v>
      </c>
      <c r="H459" s="196">
        <v>1</v>
      </c>
      <c r="I459" s="197">
        <v>4810</v>
      </c>
      <c r="J459" s="197">
        <f>I459*'Rekapitulace stavby'!$AI$20</f>
        <v>4810</v>
      </c>
      <c r="K459" s="197">
        <f t="shared" si="120"/>
        <v>4810</v>
      </c>
      <c r="L459" s="107" t="s">
        <v>123</v>
      </c>
      <c r="M459" s="108"/>
      <c r="N459" s="109" t="s">
        <v>1</v>
      </c>
      <c r="O459" s="110" t="s">
        <v>33</v>
      </c>
      <c r="P459" s="111">
        <v>0</v>
      </c>
      <c r="Q459" s="111">
        <f t="shared" si="121"/>
        <v>0</v>
      </c>
      <c r="R459" s="111">
        <v>0</v>
      </c>
      <c r="S459" s="111">
        <f t="shared" si="122"/>
        <v>0</v>
      </c>
      <c r="T459" s="111">
        <v>0</v>
      </c>
      <c r="U459" s="112">
        <f t="shared" si="123"/>
        <v>0</v>
      </c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S459" s="113" t="s">
        <v>336</v>
      </c>
      <c r="AU459" s="113" t="s">
        <v>119</v>
      </c>
      <c r="AV459" s="113" t="s">
        <v>125</v>
      </c>
      <c r="AZ459" s="15" t="s">
        <v>117</v>
      </c>
      <c r="BF459" s="114">
        <f t="shared" si="124"/>
        <v>4810</v>
      </c>
      <c r="BG459" s="114">
        <f t="shared" si="125"/>
        <v>0</v>
      </c>
      <c r="BH459" s="114">
        <f t="shared" si="126"/>
        <v>0</v>
      </c>
      <c r="BI459" s="114">
        <f t="shared" si="127"/>
        <v>0</v>
      </c>
      <c r="BJ459" s="114">
        <f t="shared" si="128"/>
        <v>0</v>
      </c>
      <c r="BK459" s="15" t="s">
        <v>76</v>
      </c>
      <c r="BL459" s="114">
        <f t="shared" si="129"/>
        <v>4810</v>
      </c>
      <c r="BM459" s="15" t="s">
        <v>336</v>
      </c>
      <c r="BN459" s="113" t="s">
        <v>1433</v>
      </c>
    </row>
    <row r="460" spans="1:66" s="2" customFormat="1" ht="55.5" customHeight="1" x14ac:dyDescent="0.2">
      <c r="A460" s="26"/>
      <c r="B460" s="133"/>
      <c r="C460" s="192" t="s">
        <v>1434</v>
      </c>
      <c r="D460" s="192" t="s">
        <v>119</v>
      </c>
      <c r="E460" s="193" t="s">
        <v>1435</v>
      </c>
      <c r="F460" s="194" t="s">
        <v>1436</v>
      </c>
      <c r="G460" s="195" t="s">
        <v>122</v>
      </c>
      <c r="H460" s="196">
        <v>2</v>
      </c>
      <c r="I460" s="197">
        <v>4390</v>
      </c>
      <c r="J460" s="197">
        <f>I460*'Rekapitulace stavby'!$AI$20</f>
        <v>4390</v>
      </c>
      <c r="K460" s="197">
        <f t="shared" si="120"/>
        <v>8780</v>
      </c>
      <c r="L460" s="107" t="s">
        <v>123</v>
      </c>
      <c r="M460" s="108"/>
      <c r="N460" s="109" t="s">
        <v>1</v>
      </c>
      <c r="O460" s="110" t="s">
        <v>33</v>
      </c>
      <c r="P460" s="111">
        <v>0</v>
      </c>
      <c r="Q460" s="111">
        <f t="shared" si="121"/>
        <v>0</v>
      </c>
      <c r="R460" s="111">
        <v>0</v>
      </c>
      <c r="S460" s="111">
        <f t="shared" si="122"/>
        <v>0</v>
      </c>
      <c r="T460" s="111">
        <v>0</v>
      </c>
      <c r="U460" s="112">
        <f t="shared" si="123"/>
        <v>0</v>
      </c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S460" s="113" t="s">
        <v>336</v>
      </c>
      <c r="AU460" s="113" t="s">
        <v>119</v>
      </c>
      <c r="AV460" s="113" t="s">
        <v>125</v>
      </c>
      <c r="AZ460" s="15" t="s">
        <v>117</v>
      </c>
      <c r="BF460" s="114">
        <f t="shared" si="124"/>
        <v>8780</v>
      </c>
      <c r="BG460" s="114">
        <f t="shared" si="125"/>
        <v>0</v>
      </c>
      <c r="BH460" s="114">
        <f t="shared" si="126"/>
        <v>0</v>
      </c>
      <c r="BI460" s="114">
        <f t="shared" si="127"/>
        <v>0</v>
      </c>
      <c r="BJ460" s="114">
        <f t="shared" si="128"/>
        <v>0</v>
      </c>
      <c r="BK460" s="15" t="s">
        <v>76</v>
      </c>
      <c r="BL460" s="114">
        <f t="shared" si="129"/>
        <v>8780</v>
      </c>
      <c r="BM460" s="15" t="s">
        <v>336</v>
      </c>
      <c r="BN460" s="113" t="s">
        <v>1437</v>
      </c>
    </row>
    <row r="461" spans="1:66" s="2" customFormat="1" ht="55.5" customHeight="1" x14ac:dyDescent="0.2">
      <c r="A461" s="26"/>
      <c r="B461" s="133"/>
      <c r="C461" s="192" t="s">
        <v>1438</v>
      </c>
      <c r="D461" s="192" t="s">
        <v>119</v>
      </c>
      <c r="E461" s="193" t="s">
        <v>1439</v>
      </c>
      <c r="F461" s="194" t="s">
        <v>1440</v>
      </c>
      <c r="G461" s="195" t="s">
        <v>122</v>
      </c>
      <c r="H461" s="196">
        <v>1</v>
      </c>
      <c r="I461" s="197">
        <v>7380</v>
      </c>
      <c r="J461" s="197">
        <f>I461*'Rekapitulace stavby'!$AI$20</f>
        <v>7380</v>
      </c>
      <c r="K461" s="197">
        <f t="shared" si="120"/>
        <v>7380</v>
      </c>
      <c r="L461" s="107" t="s">
        <v>123</v>
      </c>
      <c r="M461" s="108"/>
      <c r="N461" s="109" t="s">
        <v>1</v>
      </c>
      <c r="O461" s="110" t="s">
        <v>33</v>
      </c>
      <c r="P461" s="111">
        <v>0</v>
      </c>
      <c r="Q461" s="111">
        <f t="shared" si="121"/>
        <v>0</v>
      </c>
      <c r="R461" s="111">
        <v>0</v>
      </c>
      <c r="S461" s="111">
        <f t="shared" si="122"/>
        <v>0</v>
      </c>
      <c r="T461" s="111">
        <v>0</v>
      </c>
      <c r="U461" s="112">
        <f t="shared" si="123"/>
        <v>0</v>
      </c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S461" s="113" t="s">
        <v>336</v>
      </c>
      <c r="AU461" s="113" t="s">
        <v>119</v>
      </c>
      <c r="AV461" s="113" t="s">
        <v>125</v>
      </c>
      <c r="AZ461" s="15" t="s">
        <v>117</v>
      </c>
      <c r="BF461" s="114">
        <f t="shared" si="124"/>
        <v>7380</v>
      </c>
      <c r="BG461" s="114">
        <f t="shared" si="125"/>
        <v>0</v>
      </c>
      <c r="BH461" s="114">
        <f t="shared" si="126"/>
        <v>0</v>
      </c>
      <c r="BI461" s="114">
        <f t="shared" si="127"/>
        <v>0</v>
      </c>
      <c r="BJ461" s="114">
        <f t="shared" si="128"/>
        <v>0</v>
      </c>
      <c r="BK461" s="15" t="s">
        <v>76</v>
      </c>
      <c r="BL461" s="114">
        <f t="shared" si="129"/>
        <v>7380</v>
      </c>
      <c r="BM461" s="15" t="s">
        <v>336</v>
      </c>
      <c r="BN461" s="113" t="s">
        <v>1441</v>
      </c>
    </row>
    <row r="462" spans="1:66" s="2" customFormat="1" ht="55.5" customHeight="1" x14ac:dyDescent="0.2">
      <c r="A462" s="26"/>
      <c r="B462" s="133"/>
      <c r="C462" s="192" t="s">
        <v>1442</v>
      </c>
      <c r="D462" s="192" t="s">
        <v>119</v>
      </c>
      <c r="E462" s="193" t="s">
        <v>1443</v>
      </c>
      <c r="F462" s="194" t="s">
        <v>1444</v>
      </c>
      <c r="G462" s="195" t="s">
        <v>122</v>
      </c>
      <c r="H462" s="196">
        <v>1</v>
      </c>
      <c r="I462" s="197">
        <v>5030</v>
      </c>
      <c r="J462" s="197">
        <f>I462*'Rekapitulace stavby'!$AI$20</f>
        <v>5030</v>
      </c>
      <c r="K462" s="197">
        <f t="shared" si="120"/>
        <v>5030</v>
      </c>
      <c r="L462" s="107" t="s">
        <v>123</v>
      </c>
      <c r="M462" s="108"/>
      <c r="N462" s="109" t="s">
        <v>1</v>
      </c>
      <c r="O462" s="110" t="s">
        <v>33</v>
      </c>
      <c r="P462" s="111">
        <v>0</v>
      </c>
      <c r="Q462" s="111">
        <f t="shared" si="121"/>
        <v>0</v>
      </c>
      <c r="R462" s="111">
        <v>0</v>
      </c>
      <c r="S462" s="111">
        <f t="shared" si="122"/>
        <v>0</v>
      </c>
      <c r="T462" s="111">
        <v>0</v>
      </c>
      <c r="U462" s="112">
        <f t="shared" si="123"/>
        <v>0</v>
      </c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S462" s="113" t="s">
        <v>336</v>
      </c>
      <c r="AU462" s="113" t="s">
        <v>119</v>
      </c>
      <c r="AV462" s="113" t="s">
        <v>125</v>
      </c>
      <c r="AZ462" s="15" t="s">
        <v>117</v>
      </c>
      <c r="BF462" s="114">
        <f t="shared" si="124"/>
        <v>5030</v>
      </c>
      <c r="BG462" s="114">
        <f t="shared" si="125"/>
        <v>0</v>
      </c>
      <c r="BH462" s="114">
        <f t="shared" si="126"/>
        <v>0</v>
      </c>
      <c r="BI462" s="114">
        <f t="shared" si="127"/>
        <v>0</v>
      </c>
      <c r="BJ462" s="114">
        <f t="shared" si="128"/>
        <v>0</v>
      </c>
      <c r="BK462" s="15" t="s">
        <v>76</v>
      </c>
      <c r="BL462" s="114">
        <f t="shared" si="129"/>
        <v>5030</v>
      </c>
      <c r="BM462" s="15" t="s">
        <v>336</v>
      </c>
      <c r="BN462" s="113" t="s">
        <v>1445</v>
      </c>
    </row>
    <row r="463" spans="1:66" s="2" customFormat="1" ht="37.9" customHeight="1" x14ac:dyDescent="0.2">
      <c r="A463" s="26"/>
      <c r="B463" s="133"/>
      <c r="C463" s="192" t="s">
        <v>1446</v>
      </c>
      <c r="D463" s="192" t="s">
        <v>119</v>
      </c>
      <c r="E463" s="193" t="s">
        <v>1447</v>
      </c>
      <c r="F463" s="194" t="s">
        <v>1448</v>
      </c>
      <c r="G463" s="195" t="s">
        <v>122</v>
      </c>
      <c r="H463" s="196">
        <v>5</v>
      </c>
      <c r="I463" s="197">
        <v>542</v>
      </c>
      <c r="J463" s="197">
        <f>I463*'Rekapitulace stavby'!$AI$20</f>
        <v>542</v>
      </c>
      <c r="K463" s="197">
        <f t="shared" si="120"/>
        <v>2710</v>
      </c>
      <c r="L463" s="107" t="s">
        <v>123</v>
      </c>
      <c r="M463" s="108"/>
      <c r="N463" s="109" t="s">
        <v>1</v>
      </c>
      <c r="O463" s="110" t="s">
        <v>33</v>
      </c>
      <c r="P463" s="111">
        <v>0</v>
      </c>
      <c r="Q463" s="111">
        <f t="shared" si="121"/>
        <v>0</v>
      </c>
      <c r="R463" s="111">
        <v>0</v>
      </c>
      <c r="S463" s="111">
        <f t="shared" si="122"/>
        <v>0</v>
      </c>
      <c r="T463" s="111">
        <v>0</v>
      </c>
      <c r="U463" s="112">
        <f t="shared" si="123"/>
        <v>0</v>
      </c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S463" s="113" t="s">
        <v>336</v>
      </c>
      <c r="AU463" s="113" t="s">
        <v>119</v>
      </c>
      <c r="AV463" s="113" t="s">
        <v>125</v>
      </c>
      <c r="AZ463" s="15" t="s">
        <v>117</v>
      </c>
      <c r="BF463" s="114">
        <f t="shared" si="124"/>
        <v>2710</v>
      </c>
      <c r="BG463" s="114">
        <f t="shared" si="125"/>
        <v>0</v>
      </c>
      <c r="BH463" s="114">
        <f t="shared" si="126"/>
        <v>0</v>
      </c>
      <c r="BI463" s="114">
        <f t="shared" si="127"/>
        <v>0</v>
      </c>
      <c r="BJ463" s="114">
        <f t="shared" si="128"/>
        <v>0</v>
      </c>
      <c r="BK463" s="15" t="s">
        <v>76</v>
      </c>
      <c r="BL463" s="114">
        <f t="shared" si="129"/>
        <v>2710</v>
      </c>
      <c r="BM463" s="15" t="s">
        <v>336</v>
      </c>
      <c r="BN463" s="113" t="s">
        <v>1449</v>
      </c>
    </row>
    <row r="464" spans="1:66" s="2" customFormat="1" ht="33" customHeight="1" x14ac:dyDescent="0.2">
      <c r="A464" s="26"/>
      <c r="B464" s="133"/>
      <c r="C464" s="192" t="s">
        <v>1450</v>
      </c>
      <c r="D464" s="192" t="s">
        <v>119</v>
      </c>
      <c r="E464" s="193" t="s">
        <v>1451</v>
      </c>
      <c r="F464" s="194" t="s">
        <v>1452</v>
      </c>
      <c r="G464" s="195" t="s">
        <v>122</v>
      </c>
      <c r="H464" s="196">
        <v>5</v>
      </c>
      <c r="I464" s="197">
        <v>850</v>
      </c>
      <c r="J464" s="197">
        <f>I464*'Rekapitulace stavby'!$AI$20</f>
        <v>850</v>
      </c>
      <c r="K464" s="197">
        <f t="shared" si="120"/>
        <v>4250</v>
      </c>
      <c r="L464" s="107" t="s">
        <v>123</v>
      </c>
      <c r="M464" s="108"/>
      <c r="N464" s="109" t="s">
        <v>1</v>
      </c>
      <c r="O464" s="110" t="s">
        <v>33</v>
      </c>
      <c r="P464" s="111">
        <v>0</v>
      </c>
      <c r="Q464" s="111">
        <f t="shared" si="121"/>
        <v>0</v>
      </c>
      <c r="R464" s="111">
        <v>0</v>
      </c>
      <c r="S464" s="111">
        <f t="shared" si="122"/>
        <v>0</v>
      </c>
      <c r="T464" s="111">
        <v>0</v>
      </c>
      <c r="U464" s="112">
        <f t="shared" si="123"/>
        <v>0</v>
      </c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S464" s="113" t="s">
        <v>336</v>
      </c>
      <c r="AU464" s="113" t="s">
        <v>119</v>
      </c>
      <c r="AV464" s="113" t="s">
        <v>125</v>
      </c>
      <c r="AZ464" s="15" t="s">
        <v>117</v>
      </c>
      <c r="BF464" s="114">
        <f t="shared" si="124"/>
        <v>4250</v>
      </c>
      <c r="BG464" s="114">
        <f t="shared" si="125"/>
        <v>0</v>
      </c>
      <c r="BH464" s="114">
        <f t="shared" si="126"/>
        <v>0</v>
      </c>
      <c r="BI464" s="114">
        <f t="shared" si="127"/>
        <v>0</v>
      </c>
      <c r="BJ464" s="114">
        <f t="shared" si="128"/>
        <v>0</v>
      </c>
      <c r="BK464" s="15" t="s">
        <v>76</v>
      </c>
      <c r="BL464" s="114">
        <f t="shared" si="129"/>
        <v>4250</v>
      </c>
      <c r="BM464" s="15" t="s">
        <v>336</v>
      </c>
      <c r="BN464" s="113" t="s">
        <v>1453</v>
      </c>
    </row>
    <row r="465" spans="1:66" s="2" customFormat="1" ht="37.9" customHeight="1" x14ac:dyDescent="0.2">
      <c r="A465" s="26"/>
      <c r="B465" s="133"/>
      <c r="C465" s="192" t="s">
        <v>1454</v>
      </c>
      <c r="D465" s="192" t="s">
        <v>119</v>
      </c>
      <c r="E465" s="193" t="s">
        <v>1455</v>
      </c>
      <c r="F465" s="194" t="s">
        <v>1456</v>
      </c>
      <c r="G465" s="195" t="s">
        <v>122</v>
      </c>
      <c r="H465" s="196">
        <v>5</v>
      </c>
      <c r="I465" s="197">
        <v>625</v>
      </c>
      <c r="J465" s="197">
        <f>I465*'Rekapitulace stavby'!$AI$20</f>
        <v>625</v>
      </c>
      <c r="K465" s="197">
        <f t="shared" si="120"/>
        <v>3125</v>
      </c>
      <c r="L465" s="107" t="s">
        <v>123</v>
      </c>
      <c r="M465" s="108"/>
      <c r="N465" s="109" t="s">
        <v>1</v>
      </c>
      <c r="O465" s="110" t="s">
        <v>33</v>
      </c>
      <c r="P465" s="111">
        <v>0</v>
      </c>
      <c r="Q465" s="111">
        <f t="shared" si="121"/>
        <v>0</v>
      </c>
      <c r="R465" s="111">
        <v>0</v>
      </c>
      <c r="S465" s="111">
        <f t="shared" si="122"/>
        <v>0</v>
      </c>
      <c r="T465" s="111">
        <v>0</v>
      </c>
      <c r="U465" s="112">
        <f t="shared" si="123"/>
        <v>0</v>
      </c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S465" s="113" t="s">
        <v>336</v>
      </c>
      <c r="AU465" s="113" t="s">
        <v>119</v>
      </c>
      <c r="AV465" s="113" t="s">
        <v>125</v>
      </c>
      <c r="AZ465" s="15" t="s">
        <v>117</v>
      </c>
      <c r="BF465" s="114">
        <f t="shared" si="124"/>
        <v>3125</v>
      </c>
      <c r="BG465" s="114">
        <f t="shared" si="125"/>
        <v>0</v>
      </c>
      <c r="BH465" s="114">
        <f t="shared" si="126"/>
        <v>0</v>
      </c>
      <c r="BI465" s="114">
        <f t="shared" si="127"/>
        <v>0</v>
      </c>
      <c r="BJ465" s="114">
        <f t="shared" si="128"/>
        <v>0</v>
      </c>
      <c r="BK465" s="15" t="s">
        <v>76</v>
      </c>
      <c r="BL465" s="114">
        <f t="shared" si="129"/>
        <v>3125</v>
      </c>
      <c r="BM465" s="15" t="s">
        <v>336</v>
      </c>
      <c r="BN465" s="113" t="s">
        <v>1457</v>
      </c>
    </row>
    <row r="466" spans="1:66" s="2" customFormat="1" ht="37.9" customHeight="1" x14ac:dyDescent="0.2">
      <c r="A466" s="26"/>
      <c r="B466" s="133"/>
      <c r="C466" s="192" t="s">
        <v>1458</v>
      </c>
      <c r="D466" s="192" t="s">
        <v>119</v>
      </c>
      <c r="E466" s="193" t="s">
        <v>1459</v>
      </c>
      <c r="F466" s="194" t="s">
        <v>1460</v>
      </c>
      <c r="G466" s="195" t="s">
        <v>122</v>
      </c>
      <c r="H466" s="196">
        <v>5</v>
      </c>
      <c r="I466" s="197">
        <v>770</v>
      </c>
      <c r="J466" s="197">
        <f>I466*'Rekapitulace stavby'!$AI$20</f>
        <v>770</v>
      </c>
      <c r="K466" s="197">
        <f t="shared" si="120"/>
        <v>3850</v>
      </c>
      <c r="L466" s="107" t="s">
        <v>123</v>
      </c>
      <c r="M466" s="108"/>
      <c r="N466" s="109" t="s">
        <v>1</v>
      </c>
      <c r="O466" s="110" t="s">
        <v>33</v>
      </c>
      <c r="P466" s="111">
        <v>0</v>
      </c>
      <c r="Q466" s="111">
        <f t="shared" si="121"/>
        <v>0</v>
      </c>
      <c r="R466" s="111">
        <v>0</v>
      </c>
      <c r="S466" s="111">
        <f t="shared" si="122"/>
        <v>0</v>
      </c>
      <c r="T466" s="111">
        <v>0</v>
      </c>
      <c r="U466" s="112">
        <f t="shared" si="123"/>
        <v>0</v>
      </c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S466" s="113" t="s">
        <v>336</v>
      </c>
      <c r="AU466" s="113" t="s">
        <v>119</v>
      </c>
      <c r="AV466" s="113" t="s">
        <v>125</v>
      </c>
      <c r="AZ466" s="15" t="s">
        <v>117</v>
      </c>
      <c r="BF466" s="114">
        <f t="shared" si="124"/>
        <v>3850</v>
      </c>
      <c r="BG466" s="114">
        <f t="shared" si="125"/>
        <v>0</v>
      </c>
      <c r="BH466" s="114">
        <f t="shared" si="126"/>
        <v>0</v>
      </c>
      <c r="BI466" s="114">
        <f t="shared" si="127"/>
        <v>0</v>
      </c>
      <c r="BJ466" s="114">
        <f t="shared" si="128"/>
        <v>0</v>
      </c>
      <c r="BK466" s="15" t="s">
        <v>76</v>
      </c>
      <c r="BL466" s="114">
        <f t="shared" si="129"/>
        <v>3850</v>
      </c>
      <c r="BM466" s="15" t="s">
        <v>336</v>
      </c>
      <c r="BN466" s="113" t="s">
        <v>1461</v>
      </c>
    </row>
    <row r="467" spans="1:66" s="2" customFormat="1" ht="62.65" customHeight="1" x14ac:dyDescent="0.2">
      <c r="A467" s="26"/>
      <c r="B467" s="133"/>
      <c r="C467" s="192" t="s">
        <v>1462</v>
      </c>
      <c r="D467" s="192" t="s">
        <v>119</v>
      </c>
      <c r="E467" s="193" t="s">
        <v>1463</v>
      </c>
      <c r="F467" s="194" t="s">
        <v>1464</v>
      </c>
      <c r="G467" s="195" t="s">
        <v>122</v>
      </c>
      <c r="H467" s="196">
        <v>5</v>
      </c>
      <c r="I467" s="197">
        <v>15</v>
      </c>
      <c r="J467" s="197">
        <f>I467*'Rekapitulace stavby'!$AI$20</f>
        <v>15</v>
      </c>
      <c r="K467" s="197">
        <f t="shared" si="120"/>
        <v>75</v>
      </c>
      <c r="L467" s="107" t="s">
        <v>123</v>
      </c>
      <c r="M467" s="108"/>
      <c r="N467" s="109" t="s">
        <v>1</v>
      </c>
      <c r="O467" s="110" t="s">
        <v>33</v>
      </c>
      <c r="P467" s="111">
        <v>0</v>
      </c>
      <c r="Q467" s="111">
        <f t="shared" si="121"/>
        <v>0</v>
      </c>
      <c r="R467" s="111">
        <v>0</v>
      </c>
      <c r="S467" s="111">
        <f t="shared" si="122"/>
        <v>0</v>
      </c>
      <c r="T467" s="111">
        <v>0</v>
      </c>
      <c r="U467" s="112">
        <f t="shared" si="123"/>
        <v>0</v>
      </c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S467" s="113" t="s">
        <v>336</v>
      </c>
      <c r="AU467" s="113" t="s">
        <v>119</v>
      </c>
      <c r="AV467" s="113" t="s">
        <v>125</v>
      </c>
      <c r="AZ467" s="15" t="s">
        <v>117</v>
      </c>
      <c r="BF467" s="114">
        <f t="shared" si="124"/>
        <v>75</v>
      </c>
      <c r="BG467" s="114">
        <f t="shared" si="125"/>
        <v>0</v>
      </c>
      <c r="BH467" s="114">
        <f t="shared" si="126"/>
        <v>0</v>
      </c>
      <c r="BI467" s="114">
        <f t="shared" si="127"/>
        <v>0</v>
      </c>
      <c r="BJ467" s="114">
        <f t="shared" si="128"/>
        <v>0</v>
      </c>
      <c r="BK467" s="15" t="s">
        <v>76</v>
      </c>
      <c r="BL467" s="114">
        <f t="shared" si="129"/>
        <v>75</v>
      </c>
      <c r="BM467" s="15" t="s">
        <v>336</v>
      </c>
      <c r="BN467" s="113" t="s">
        <v>1465</v>
      </c>
    </row>
    <row r="468" spans="1:66" s="13" customFormat="1" ht="20.85" customHeight="1" x14ac:dyDescent="0.2">
      <c r="B468" s="200"/>
      <c r="C468" s="201"/>
      <c r="D468" s="202" t="s">
        <v>67</v>
      </c>
      <c r="E468" s="202" t="s">
        <v>1466</v>
      </c>
      <c r="F468" s="202" t="s">
        <v>1467</v>
      </c>
      <c r="G468" s="201"/>
      <c r="H468" s="201"/>
      <c r="I468" s="201"/>
      <c r="J468" s="197"/>
      <c r="K468" s="203">
        <f>BL468</f>
        <v>1396696.5</v>
      </c>
      <c r="M468" s="115"/>
      <c r="N468" s="117"/>
      <c r="O468" s="118"/>
      <c r="P468" s="118"/>
      <c r="Q468" s="119">
        <f>Q469+SUM(Q470:Q519)</f>
        <v>0</v>
      </c>
      <c r="R468" s="118"/>
      <c r="S468" s="119">
        <f>S469+SUM(S470:S519)</f>
        <v>0</v>
      </c>
      <c r="T468" s="118"/>
      <c r="U468" s="120">
        <f>U469+SUM(U470:U519)</f>
        <v>0</v>
      </c>
      <c r="AS468" s="116" t="s">
        <v>78</v>
      </c>
      <c r="AU468" s="121" t="s">
        <v>67</v>
      </c>
      <c r="AV468" s="121" t="s">
        <v>125</v>
      </c>
      <c r="AZ468" s="116" t="s">
        <v>117</v>
      </c>
      <c r="BL468" s="122">
        <f>BL469+SUM(BL470:BL519)</f>
        <v>1396696.5</v>
      </c>
    </row>
    <row r="469" spans="1:66" s="2" customFormat="1" ht="37.9" customHeight="1" x14ac:dyDescent="0.2">
      <c r="A469" s="26"/>
      <c r="B469" s="133"/>
      <c r="C469" s="192" t="s">
        <v>1468</v>
      </c>
      <c r="D469" s="192" t="s">
        <v>119</v>
      </c>
      <c r="E469" s="193" t="s">
        <v>1469</v>
      </c>
      <c r="F469" s="194" t="s">
        <v>1470</v>
      </c>
      <c r="G469" s="195" t="s">
        <v>122</v>
      </c>
      <c r="H469" s="196">
        <v>20</v>
      </c>
      <c r="I469" s="197">
        <v>1690</v>
      </c>
      <c r="J469" s="197">
        <f>I469*'Rekapitulace stavby'!$AI$20</f>
        <v>1690</v>
      </c>
      <c r="K469" s="197">
        <f t="shared" ref="K469:K500" si="130">ROUND(J469*H469,2)</f>
        <v>33800</v>
      </c>
      <c r="L469" s="107" t="s">
        <v>123</v>
      </c>
      <c r="M469" s="108"/>
      <c r="N469" s="109" t="s">
        <v>1</v>
      </c>
      <c r="O469" s="110" t="s">
        <v>33</v>
      </c>
      <c r="P469" s="111">
        <v>0</v>
      </c>
      <c r="Q469" s="111">
        <f t="shared" ref="Q469:Q500" si="131">P469*H469</f>
        <v>0</v>
      </c>
      <c r="R469" s="111">
        <v>0</v>
      </c>
      <c r="S469" s="111">
        <f t="shared" ref="S469:S500" si="132">R469*H469</f>
        <v>0</v>
      </c>
      <c r="T469" s="111">
        <v>0</v>
      </c>
      <c r="U469" s="112">
        <f t="shared" ref="U469:U500" si="133">T469*H469</f>
        <v>0</v>
      </c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S469" s="113" t="s">
        <v>124</v>
      </c>
      <c r="AU469" s="113" t="s">
        <v>119</v>
      </c>
      <c r="AV469" s="113" t="s">
        <v>1471</v>
      </c>
      <c r="AZ469" s="15" t="s">
        <v>117</v>
      </c>
      <c r="BF469" s="114">
        <f t="shared" ref="BF469:BF500" si="134">IF(O469="základní",K469,0)</f>
        <v>33800</v>
      </c>
      <c r="BG469" s="114">
        <f t="shared" ref="BG469:BG500" si="135">IF(O469="snížená",K469,0)</f>
        <v>0</v>
      </c>
      <c r="BH469" s="114">
        <f t="shared" ref="BH469:BH500" si="136">IF(O469="zákl. přenesená",K469,0)</f>
        <v>0</v>
      </c>
      <c r="BI469" s="114">
        <f t="shared" ref="BI469:BI500" si="137">IF(O469="sníž. přenesená",K469,0)</f>
        <v>0</v>
      </c>
      <c r="BJ469" s="114">
        <f t="shared" ref="BJ469:BJ500" si="138">IF(O469="nulová",K469,0)</f>
        <v>0</v>
      </c>
      <c r="BK469" s="15" t="s">
        <v>76</v>
      </c>
      <c r="BL469" s="114">
        <f t="shared" ref="BL469:BL500" si="139">ROUND(J469*H469,2)</f>
        <v>33800</v>
      </c>
      <c r="BM469" s="15" t="s">
        <v>125</v>
      </c>
      <c r="BN469" s="113" t="s">
        <v>1472</v>
      </c>
    </row>
    <row r="470" spans="1:66" s="2" customFormat="1" ht="55.5" customHeight="1" x14ac:dyDescent="0.2">
      <c r="A470" s="26"/>
      <c r="B470" s="133"/>
      <c r="C470" s="192" t="s">
        <v>1473</v>
      </c>
      <c r="D470" s="192" t="s">
        <v>119</v>
      </c>
      <c r="E470" s="193" t="s">
        <v>1474</v>
      </c>
      <c r="F470" s="194" t="s">
        <v>1475</v>
      </c>
      <c r="G470" s="195" t="s">
        <v>122</v>
      </c>
      <c r="H470" s="196">
        <v>2</v>
      </c>
      <c r="I470" s="197">
        <v>11400</v>
      </c>
      <c r="J470" s="197">
        <f>I470*'Rekapitulace stavby'!$AI$20</f>
        <v>11400</v>
      </c>
      <c r="K470" s="197">
        <f t="shared" si="130"/>
        <v>22800</v>
      </c>
      <c r="L470" s="107" t="s">
        <v>123</v>
      </c>
      <c r="M470" s="108"/>
      <c r="N470" s="109" t="s">
        <v>1</v>
      </c>
      <c r="O470" s="110" t="s">
        <v>33</v>
      </c>
      <c r="P470" s="111">
        <v>0</v>
      </c>
      <c r="Q470" s="111">
        <f t="shared" si="131"/>
        <v>0</v>
      </c>
      <c r="R470" s="111">
        <v>0</v>
      </c>
      <c r="S470" s="111">
        <f t="shared" si="132"/>
        <v>0</v>
      </c>
      <c r="T470" s="111">
        <v>0</v>
      </c>
      <c r="U470" s="112">
        <f t="shared" si="133"/>
        <v>0</v>
      </c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S470" s="113" t="s">
        <v>336</v>
      </c>
      <c r="AU470" s="113" t="s">
        <v>119</v>
      </c>
      <c r="AV470" s="113" t="s">
        <v>1471</v>
      </c>
      <c r="AZ470" s="15" t="s">
        <v>117</v>
      </c>
      <c r="BF470" s="114">
        <f t="shared" si="134"/>
        <v>22800</v>
      </c>
      <c r="BG470" s="114">
        <f t="shared" si="135"/>
        <v>0</v>
      </c>
      <c r="BH470" s="114">
        <f t="shared" si="136"/>
        <v>0</v>
      </c>
      <c r="BI470" s="114">
        <f t="shared" si="137"/>
        <v>0</v>
      </c>
      <c r="BJ470" s="114">
        <f t="shared" si="138"/>
        <v>0</v>
      </c>
      <c r="BK470" s="15" t="s">
        <v>76</v>
      </c>
      <c r="BL470" s="114">
        <f t="shared" si="139"/>
        <v>22800</v>
      </c>
      <c r="BM470" s="15" t="s">
        <v>336</v>
      </c>
      <c r="BN470" s="113" t="s">
        <v>1476</v>
      </c>
    </row>
    <row r="471" spans="1:66" s="2" customFormat="1" ht="37.9" customHeight="1" x14ac:dyDescent="0.2">
      <c r="A471" s="26"/>
      <c r="B471" s="133"/>
      <c r="C471" s="192" t="s">
        <v>1477</v>
      </c>
      <c r="D471" s="192" t="s">
        <v>119</v>
      </c>
      <c r="E471" s="193" t="s">
        <v>1478</v>
      </c>
      <c r="F471" s="194" t="s">
        <v>1479</v>
      </c>
      <c r="G471" s="195" t="s">
        <v>122</v>
      </c>
      <c r="H471" s="196">
        <v>5</v>
      </c>
      <c r="I471" s="197">
        <v>1880</v>
      </c>
      <c r="J471" s="197">
        <f>I471*'Rekapitulace stavby'!$AI$20</f>
        <v>1880</v>
      </c>
      <c r="K471" s="197">
        <f t="shared" si="130"/>
        <v>9400</v>
      </c>
      <c r="L471" s="107" t="s">
        <v>123</v>
      </c>
      <c r="M471" s="108"/>
      <c r="N471" s="109" t="s">
        <v>1</v>
      </c>
      <c r="O471" s="110" t="s">
        <v>33</v>
      </c>
      <c r="P471" s="111">
        <v>0</v>
      </c>
      <c r="Q471" s="111">
        <f t="shared" si="131"/>
        <v>0</v>
      </c>
      <c r="R471" s="111">
        <v>0</v>
      </c>
      <c r="S471" s="111">
        <f t="shared" si="132"/>
        <v>0</v>
      </c>
      <c r="T471" s="111">
        <v>0</v>
      </c>
      <c r="U471" s="112">
        <f t="shared" si="133"/>
        <v>0</v>
      </c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S471" s="113" t="s">
        <v>336</v>
      </c>
      <c r="AU471" s="113" t="s">
        <v>119</v>
      </c>
      <c r="AV471" s="113" t="s">
        <v>1471</v>
      </c>
      <c r="AZ471" s="15" t="s">
        <v>117</v>
      </c>
      <c r="BF471" s="114">
        <f t="shared" si="134"/>
        <v>9400</v>
      </c>
      <c r="BG471" s="114">
        <f t="shared" si="135"/>
        <v>0</v>
      </c>
      <c r="BH471" s="114">
        <f t="shared" si="136"/>
        <v>0</v>
      </c>
      <c r="BI471" s="114">
        <f t="shared" si="137"/>
        <v>0</v>
      </c>
      <c r="BJ471" s="114">
        <f t="shared" si="138"/>
        <v>0</v>
      </c>
      <c r="BK471" s="15" t="s">
        <v>76</v>
      </c>
      <c r="BL471" s="114">
        <f t="shared" si="139"/>
        <v>9400</v>
      </c>
      <c r="BM471" s="15" t="s">
        <v>336</v>
      </c>
      <c r="BN471" s="113" t="s">
        <v>1480</v>
      </c>
    </row>
    <row r="472" spans="1:66" s="2" customFormat="1" ht="37.9" customHeight="1" x14ac:dyDescent="0.2">
      <c r="A472" s="26"/>
      <c r="B472" s="133"/>
      <c r="C472" s="192" t="s">
        <v>1481</v>
      </c>
      <c r="D472" s="192" t="s">
        <v>119</v>
      </c>
      <c r="E472" s="193" t="s">
        <v>1482</v>
      </c>
      <c r="F472" s="194" t="s">
        <v>1483</v>
      </c>
      <c r="G472" s="195" t="s">
        <v>122</v>
      </c>
      <c r="H472" s="196">
        <v>5</v>
      </c>
      <c r="I472" s="197">
        <v>1850</v>
      </c>
      <c r="J472" s="197">
        <f>I472*'Rekapitulace stavby'!$AI$20</f>
        <v>1850</v>
      </c>
      <c r="K472" s="197">
        <f t="shared" si="130"/>
        <v>9250</v>
      </c>
      <c r="L472" s="107" t="s">
        <v>123</v>
      </c>
      <c r="M472" s="108"/>
      <c r="N472" s="109" t="s">
        <v>1</v>
      </c>
      <c r="O472" s="110" t="s">
        <v>33</v>
      </c>
      <c r="P472" s="111">
        <v>0</v>
      </c>
      <c r="Q472" s="111">
        <f t="shared" si="131"/>
        <v>0</v>
      </c>
      <c r="R472" s="111">
        <v>0</v>
      </c>
      <c r="S472" s="111">
        <f t="shared" si="132"/>
        <v>0</v>
      </c>
      <c r="T472" s="111">
        <v>0</v>
      </c>
      <c r="U472" s="112">
        <f t="shared" si="133"/>
        <v>0</v>
      </c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S472" s="113" t="s">
        <v>336</v>
      </c>
      <c r="AU472" s="113" t="s">
        <v>119</v>
      </c>
      <c r="AV472" s="113" t="s">
        <v>1471</v>
      </c>
      <c r="AZ472" s="15" t="s">
        <v>117</v>
      </c>
      <c r="BF472" s="114">
        <f t="shared" si="134"/>
        <v>9250</v>
      </c>
      <c r="BG472" s="114">
        <f t="shared" si="135"/>
        <v>0</v>
      </c>
      <c r="BH472" s="114">
        <f t="shared" si="136"/>
        <v>0</v>
      </c>
      <c r="BI472" s="114">
        <f t="shared" si="137"/>
        <v>0</v>
      </c>
      <c r="BJ472" s="114">
        <f t="shared" si="138"/>
        <v>0</v>
      </c>
      <c r="BK472" s="15" t="s">
        <v>76</v>
      </c>
      <c r="BL472" s="114">
        <f t="shared" si="139"/>
        <v>9250</v>
      </c>
      <c r="BM472" s="15" t="s">
        <v>336</v>
      </c>
      <c r="BN472" s="113" t="s">
        <v>1484</v>
      </c>
    </row>
    <row r="473" spans="1:66" s="2" customFormat="1" ht="37.9" customHeight="1" x14ac:dyDescent="0.2">
      <c r="A473" s="26"/>
      <c r="B473" s="133"/>
      <c r="C473" s="192" t="s">
        <v>1485</v>
      </c>
      <c r="D473" s="192" t="s">
        <v>119</v>
      </c>
      <c r="E473" s="193" t="s">
        <v>1486</v>
      </c>
      <c r="F473" s="194" t="s">
        <v>1487</v>
      </c>
      <c r="G473" s="195" t="s">
        <v>122</v>
      </c>
      <c r="H473" s="196">
        <v>5</v>
      </c>
      <c r="I473" s="197">
        <v>1150</v>
      </c>
      <c r="J473" s="197">
        <f>I473*'Rekapitulace stavby'!$AI$20</f>
        <v>1150</v>
      </c>
      <c r="K473" s="197">
        <f t="shared" si="130"/>
        <v>5750</v>
      </c>
      <c r="L473" s="107" t="s">
        <v>123</v>
      </c>
      <c r="M473" s="108"/>
      <c r="N473" s="109" t="s">
        <v>1</v>
      </c>
      <c r="O473" s="110" t="s">
        <v>33</v>
      </c>
      <c r="P473" s="111">
        <v>0</v>
      </c>
      <c r="Q473" s="111">
        <f t="shared" si="131"/>
        <v>0</v>
      </c>
      <c r="R473" s="111">
        <v>0</v>
      </c>
      <c r="S473" s="111">
        <f t="shared" si="132"/>
        <v>0</v>
      </c>
      <c r="T473" s="111">
        <v>0</v>
      </c>
      <c r="U473" s="112">
        <f t="shared" si="133"/>
        <v>0</v>
      </c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S473" s="113" t="s">
        <v>336</v>
      </c>
      <c r="AU473" s="113" t="s">
        <v>119</v>
      </c>
      <c r="AV473" s="113" t="s">
        <v>1471</v>
      </c>
      <c r="AZ473" s="15" t="s">
        <v>117</v>
      </c>
      <c r="BF473" s="114">
        <f t="shared" si="134"/>
        <v>5750</v>
      </c>
      <c r="BG473" s="114">
        <f t="shared" si="135"/>
        <v>0</v>
      </c>
      <c r="BH473" s="114">
        <f t="shared" si="136"/>
        <v>0</v>
      </c>
      <c r="BI473" s="114">
        <f t="shared" si="137"/>
        <v>0</v>
      </c>
      <c r="BJ473" s="114">
        <f t="shared" si="138"/>
        <v>0</v>
      </c>
      <c r="BK473" s="15" t="s">
        <v>76</v>
      </c>
      <c r="BL473" s="114">
        <f t="shared" si="139"/>
        <v>5750</v>
      </c>
      <c r="BM473" s="15" t="s">
        <v>336</v>
      </c>
      <c r="BN473" s="113" t="s">
        <v>1488</v>
      </c>
    </row>
    <row r="474" spans="1:66" s="2" customFormat="1" ht="37.9" customHeight="1" x14ac:dyDescent="0.2">
      <c r="A474" s="26"/>
      <c r="B474" s="133"/>
      <c r="C474" s="192" t="s">
        <v>1489</v>
      </c>
      <c r="D474" s="192" t="s">
        <v>119</v>
      </c>
      <c r="E474" s="193" t="s">
        <v>1490</v>
      </c>
      <c r="F474" s="194" t="s">
        <v>1491</v>
      </c>
      <c r="G474" s="195" t="s">
        <v>122</v>
      </c>
      <c r="H474" s="196">
        <v>5</v>
      </c>
      <c r="I474" s="197">
        <v>3500</v>
      </c>
      <c r="J474" s="197">
        <f>I474*'Rekapitulace stavby'!$AI$20</f>
        <v>3500</v>
      </c>
      <c r="K474" s="197">
        <f t="shared" si="130"/>
        <v>17500</v>
      </c>
      <c r="L474" s="107" t="s">
        <v>123</v>
      </c>
      <c r="M474" s="108"/>
      <c r="N474" s="109" t="s">
        <v>1</v>
      </c>
      <c r="O474" s="110" t="s">
        <v>33</v>
      </c>
      <c r="P474" s="111">
        <v>0</v>
      </c>
      <c r="Q474" s="111">
        <f t="shared" si="131"/>
        <v>0</v>
      </c>
      <c r="R474" s="111">
        <v>0</v>
      </c>
      <c r="S474" s="111">
        <f t="shared" si="132"/>
        <v>0</v>
      </c>
      <c r="T474" s="111">
        <v>0</v>
      </c>
      <c r="U474" s="112">
        <f t="shared" si="133"/>
        <v>0</v>
      </c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S474" s="113" t="s">
        <v>336</v>
      </c>
      <c r="AU474" s="113" t="s">
        <v>119</v>
      </c>
      <c r="AV474" s="113" t="s">
        <v>1471</v>
      </c>
      <c r="AZ474" s="15" t="s">
        <v>117</v>
      </c>
      <c r="BF474" s="114">
        <f t="shared" si="134"/>
        <v>17500</v>
      </c>
      <c r="BG474" s="114">
        <f t="shared" si="135"/>
        <v>0</v>
      </c>
      <c r="BH474" s="114">
        <f t="shared" si="136"/>
        <v>0</v>
      </c>
      <c r="BI474" s="114">
        <f t="shared" si="137"/>
        <v>0</v>
      </c>
      <c r="BJ474" s="114">
        <f t="shared" si="138"/>
        <v>0</v>
      </c>
      <c r="BK474" s="15" t="s">
        <v>76</v>
      </c>
      <c r="BL474" s="114">
        <f t="shared" si="139"/>
        <v>17500</v>
      </c>
      <c r="BM474" s="15" t="s">
        <v>336</v>
      </c>
      <c r="BN474" s="113" t="s">
        <v>1492</v>
      </c>
    </row>
    <row r="475" spans="1:66" s="2" customFormat="1" ht="37.9" customHeight="1" x14ac:dyDescent="0.2">
      <c r="A475" s="26"/>
      <c r="B475" s="133"/>
      <c r="C475" s="192" t="s">
        <v>1493</v>
      </c>
      <c r="D475" s="192" t="s">
        <v>119</v>
      </c>
      <c r="E475" s="193" t="s">
        <v>1494</v>
      </c>
      <c r="F475" s="194" t="s">
        <v>1495</v>
      </c>
      <c r="G475" s="195" t="s">
        <v>122</v>
      </c>
      <c r="H475" s="196">
        <v>5</v>
      </c>
      <c r="I475" s="197">
        <v>2060</v>
      </c>
      <c r="J475" s="197">
        <f>I475*'Rekapitulace stavby'!$AI$20</f>
        <v>2060</v>
      </c>
      <c r="K475" s="197">
        <f t="shared" si="130"/>
        <v>10300</v>
      </c>
      <c r="L475" s="107" t="s">
        <v>123</v>
      </c>
      <c r="M475" s="108"/>
      <c r="N475" s="109" t="s">
        <v>1</v>
      </c>
      <c r="O475" s="110" t="s">
        <v>33</v>
      </c>
      <c r="P475" s="111">
        <v>0</v>
      </c>
      <c r="Q475" s="111">
        <f t="shared" si="131"/>
        <v>0</v>
      </c>
      <c r="R475" s="111">
        <v>0</v>
      </c>
      <c r="S475" s="111">
        <f t="shared" si="132"/>
        <v>0</v>
      </c>
      <c r="T475" s="111">
        <v>0</v>
      </c>
      <c r="U475" s="112">
        <f t="shared" si="133"/>
        <v>0</v>
      </c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S475" s="113" t="s">
        <v>336</v>
      </c>
      <c r="AU475" s="113" t="s">
        <v>119</v>
      </c>
      <c r="AV475" s="113" t="s">
        <v>1471</v>
      </c>
      <c r="AZ475" s="15" t="s">
        <v>117</v>
      </c>
      <c r="BF475" s="114">
        <f t="shared" si="134"/>
        <v>10300</v>
      </c>
      <c r="BG475" s="114">
        <f t="shared" si="135"/>
        <v>0</v>
      </c>
      <c r="BH475" s="114">
        <f t="shared" si="136"/>
        <v>0</v>
      </c>
      <c r="BI475" s="114">
        <f t="shared" si="137"/>
        <v>0</v>
      </c>
      <c r="BJ475" s="114">
        <f t="shared" si="138"/>
        <v>0</v>
      </c>
      <c r="BK475" s="15" t="s">
        <v>76</v>
      </c>
      <c r="BL475" s="114">
        <f t="shared" si="139"/>
        <v>10300</v>
      </c>
      <c r="BM475" s="15" t="s">
        <v>336</v>
      </c>
      <c r="BN475" s="113" t="s">
        <v>1496</v>
      </c>
    </row>
    <row r="476" spans="1:66" s="2" customFormat="1" ht="37.9" customHeight="1" x14ac:dyDescent="0.2">
      <c r="A476" s="26"/>
      <c r="B476" s="133"/>
      <c r="C476" s="192" t="s">
        <v>1497</v>
      </c>
      <c r="D476" s="192" t="s">
        <v>119</v>
      </c>
      <c r="E476" s="193" t="s">
        <v>1498</v>
      </c>
      <c r="F476" s="194" t="s">
        <v>1499</v>
      </c>
      <c r="G476" s="195" t="s">
        <v>122</v>
      </c>
      <c r="H476" s="196">
        <v>5</v>
      </c>
      <c r="I476" s="197">
        <v>2540</v>
      </c>
      <c r="J476" s="197">
        <f>I476*'Rekapitulace stavby'!$AI$20</f>
        <v>2540</v>
      </c>
      <c r="K476" s="197">
        <f t="shared" si="130"/>
        <v>12700</v>
      </c>
      <c r="L476" s="107" t="s">
        <v>123</v>
      </c>
      <c r="M476" s="108"/>
      <c r="N476" s="109" t="s">
        <v>1</v>
      </c>
      <c r="O476" s="110" t="s">
        <v>33</v>
      </c>
      <c r="P476" s="111">
        <v>0</v>
      </c>
      <c r="Q476" s="111">
        <f t="shared" si="131"/>
        <v>0</v>
      </c>
      <c r="R476" s="111">
        <v>0</v>
      </c>
      <c r="S476" s="111">
        <f t="shared" si="132"/>
        <v>0</v>
      </c>
      <c r="T476" s="111">
        <v>0</v>
      </c>
      <c r="U476" s="112">
        <f t="shared" si="133"/>
        <v>0</v>
      </c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S476" s="113" t="s">
        <v>336</v>
      </c>
      <c r="AU476" s="113" t="s">
        <v>119</v>
      </c>
      <c r="AV476" s="113" t="s">
        <v>1471</v>
      </c>
      <c r="AZ476" s="15" t="s">
        <v>117</v>
      </c>
      <c r="BF476" s="114">
        <f t="shared" si="134"/>
        <v>12700</v>
      </c>
      <c r="BG476" s="114">
        <f t="shared" si="135"/>
        <v>0</v>
      </c>
      <c r="BH476" s="114">
        <f t="shared" si="136"/>
        <v>0</v>
      </c>
      <c r="BI476" s="114">
        <f t="shared" si="137"/>
        <v>0</v>
      </c>
      <c r="BJ476" s="114">
        <f t="shared" si="138"/>
        <v>0</v>
      </c>
      <c r="BK476" s="15" t="s">
        <v>76</v>
      </c>
      <c r="BL476" s="114">
        <f t="shared" si="139"/>
        <v>12700</v>
      </c>
      <c r="BM476" s="15" t="s">
        <v>336</v>
      </c>
      <c r="BN476" s="113" t="s">
        <v>1500</v>
      </c>
    </row>
    <row r="477" spans="1:66" s="2" customFormat="1" ht="37.9" customHeight="1" x14ac:dyDescent="0.2">
      <c r="A477" s="26"/>
      <c r="B477" s="133"/>
      <c r="C477" s="192" t="s">
        <v>1501</v>
      </c>
      <c r="D477" s="192" t="s">
        <v>119</v>
      </c>
      <c r="E477" s="193" t="s">
        <v>1502</v>
      </c>
      <c r="F477" s="194" t="s">
        <v>1503</v>
      </c>
      <c r="G477" s="195" t="s">
        <v>122</v>
      </c>
      <c r="H477" s="196">
        <v>5</v>
      </c>
      <c r="I477" s="197">
        <v>2170</v>
      </c>
      <c r="J477" s="197">
        <f>I477*'Rekapitulace stavby'!$AI$20</f>
        <v>2170</v>
      </c>
      <c r="K477" s="197">
        <f t="shared" si="130"/>
        <v>10850</v>
      </c>
      <c r="L477" s="107" t="s">
        <v>123</v>
      </c>
      <c r="M477" s="108"/>
      <c r="N477" s="109" t="s">
        <v>1</v>
      </c>
      <c r="O477" s="110" t="s">
        <v>33</v>
      </c>
      <c r="P477" s="111">
        <v>0</v>
      </c>
      <c r="Q477" s="111">
        <f t="shared" si="131"/>
        <v>0</v>
      </c>
      <c r="R477" s="111">
        <v>0</v>
      </c>
      <c r="S477" s="111">
        <f t="shared" si="132"/>
        <v>0</v>
      </c>
      <c r="T477" s="111">
        <v>0</v>
      </c>
      <c r="U477" s="112">
        <f t="shared" si="133"/>
        <v>0</v>
      </c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S477" s="113" t="s">
        <v>336</v>
      </c>
      <c r="AU477" s="113" t="s">
        <v>119</v>
      </c>
      <c r="AV477" s="113" t="s">
        <v>1471</v>
      </c>
      <c r="AZ477" s="15" t="s">
        <v>117</v>
      </c>
      <c r="BF477" s="114">
        <f t="shared" si="134"/>
        <v>10850</v>
      </c>
      <c r="BG477" s="114">
        <f t="shared" si="135"/>
        <v>0</v>
      </c>
      <c r="BH477" s="114">
        <f t="shared" si="136"/>
        <v>0</v>
      </c>
      <c r="BI477" s="114">
        <f t="shared" si="137"/>
        <v>0</v>
      </c>
      <c r="BJ477" s="114">
        <f t="shared" si="138"/>
        <v>0</v>
      </c>
      <c r="BK477" s="15" t="s">
        <v>76</v>
      </c>
      <c r="BL477" s="114">
        <f t="shared" si="139"/>
        <v>10850</v>
      </c>
      <c r="BM477" s="15" t="s">
        <v>336</v>
      </c>
      <c r="BN477" s="113" t="s">
        <v>1504</v>
      </c>
    </row>
    <row r="478" spans="1:66" s="2" customFormat="1" ht="37.9" customHeight="1" x14ac:dyDescent="0.2">
      <c r="A478" s="26"/>
      <c r="B478" s="133"/>
      <c r="C478" s="192" t="s">
        <v>1505</v>
      </c>
      <c r="D478" s="192" t="s">
        <v>119</v>
      </c>
      <c r="E478" s="193" t="s">
        <v>1506</v>
      </c>
      <c r="F478" s="194" t="s">
        <v>1507</v>
      </c>
      <c r="G478" s="195" t="s">
        <v>122</v>
      </c>
      <c r="H478" s="196">
        <v>5</v>
      </c>
      <c r="I478" s="197">
        <v>1970</v>
      </c>
      <c r="J478" s="197">
        <f>I478*'Rekapitulace stavby'!$AI$20</f>
        <v>1970</v>
      </c>
      <c r="K478" s="197">
        <f t="shared" si="130"/>
        <v>9850</v>
      </c>
      <c r="L478" s="107" t="s">
        <v>123</v>
      </c>
      <c r="M478" s="108"/>
      <c r="N478" s="109" t="s">
        <v>1</v>
      </c>
      <c r="O478" s="110" t="s">
        <v>33</v>
      </c>
      <c r="P478" s="111">
        <v>0</v>
      </c>
      <c r="Q478" s="111">
        <f t="shared" si="131"/>
        <v>0</v>
      </c>
      <c r="R478" s="111">
        <v>0</v>
      </c>
      <c r="S478" s="111">
        <f t="shared" si="132"/>
        <v>0</v>
      </c>
      <c r="T478" s="111">
        <v>0</v>
      </c>
      <c r="U478" s="112">
        <f t="shared" si="133"/>
        <v>0</v>
      </c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S478" s="113" t="s">
        <v>336</v>
      </c>
      <c r="AU478" s="113" t="s">
        <v>119</v>
      </c>
      <c r="AV478" s="113" t="s">
        <v>1471</v>
      </c>
      <c r="AZ478" s="15" t="s">
        <v>117</v>
      </c>
      <c r="BF478" s="114">
        <f t="shared" si="134"/>
        <v>9850</v>
      </c>
      <c r="BG478" s="114">
        <f t="shared" si="135"/>
        <v>0</v>
      </c>
      <c r="BH478" s="114">
        <f t="shared" si="136"/>
        <v>0</v>
      </c>
      <c r="BI478" s="114">
        <f t="shared" si="137"/>
        <v>0</v>
      </c>
      <c r="BJ478" s="114">
        <f t="shared" si="138"/>
        <v>0</v>
      </c>
      <c r="BK478" s="15" t="s">
        <v>76</v>
      </c>
      <c r="BL478" s="114">
        <f t="shared" si="139"/>
        <v>9850</v>
      </c>
      <c r="BM478" s="15" t="s">
        <v>336</v>
      </c>
      <c r="BN478" s="113" t="s">
        <v>1508</v>
      </c>
    </row>
    <row r="479" spans="1:66" s="2" customFormat="1" ht="37.9" customHeight="1" x14ac:dyDescent="0.2">
      <c r="A479" s="26"/>
      <c r="B479" s="133"/>
      <c r="C479" s="192" t="s">
        <v>1509</v>
      </c>
      <c r="D479" s="192" t="s">
        <v>119</v>
      </c>
      <c r="E479" s="193" t="s">
        <v>1510</v>
      </c>
      <c r="F479" s="194" t="s">
        <v>1511</v>
      </c>
      <c r="G479" s="195" t="s">
        <v>122</v>
      </c>
      <c r="H479" s="196">
        <v>5</v>
      </c>
      <c r="I479" s="197">
        <v>5120</v>
      </c>
      <c r="J479" s="197">
        <f>I479*'Rekapitulace stavby'!$AI$20</f>
        <v>5120</v>
      </c>
      <c r="K479" s="197">
        <f t="shared" si="130"/>
        <v>25600</v>
      </c>
      <c r="L479" s="107" t="s">
        <v>123</v>
      </c>
      <c r="M479" s="108"/>
      <c r="N479" s="109" t="s">
        <v>1</v>
      </c>
      <c r="O479" s="110" t="s">
        <v>33</v>
      </c>
      <c r="P479" s="111">
        <v>0</v>
      </c>
      <c r="Q479" s="111">
        <f t="shared" si="131"/>
        <v>0</v>
      </c>
      <c r="R479" s="111">
        <v>0</v>
      </c>
      <c r="S479" s="111">
        <f t="shared" si="132"/>
        <v>0</v>
      </c>
      <c r="T479" s="111">
        <v>0</v>
      </c>
      <c r="U479" s="112">
        <f t="shared" si="133"/>
        <v>0</v>
      </c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S479" s="113" t="s">
        <v>336</v>
      </c>
      <c r="AU479" s="113" t="s">
        <v>119</v>
      </c>
      <c r="AV479" s="113" t="s">
        <v>1471</v>
      </c>
      <c r="AZ479" s="15" t="s">
        <v>117</v>
      </c>
      <c r="BF479" s="114">
        <f t="shared" si="134"/>
        <v>25600</v>
      </c>
      <c r="BG479" s="114">
        <f t="shared" si="135"/>
        <v>0</v>
      </c>
      <c r="BH479" s="114">
        <f t="shared" si="136"/>
        <v>0</v>
      </c>
      <c r="BI479" s="114">
        <f t="shared" si="137"/>
        <v>0</v>
      </c>
      <c r="BJ479" s="114">
        <f t="shared" si="138"/>
        <v>0</v>
      </c>
      <c r="BK479" s="15" t="s">
        <v>76</v>
      </c>
      <c r="BL479" s="114">
        <f t="shared" si="139"/>
        <v>25600</v>
      </c>
      <c r="BM479" s="15" t="s">
        <v>336</v>
      </c>
      <c r="BN479" s="113" t="s">
        <v>1512</v>
      </c>
    </row>
    <row r="480" spans="1:66" s="2" customFormat="1" ht="37.9" customHeight="1" x14ac:dyDescent="0.2">
      <c r="A480" s="26"/>
      <c r="B480" s="133"/>
      <c r="C480" s="192" t="s">
        <v>1513</v>
      </c>
      <c r="D480" s="192" t="s">
        <v>119</v>
      </c>
      <c r="E480" s="193" t="s">
        <v>1514</v>
      </c>
      <c r="F480" s="194" t="s">
        <v>1515</v>
      </c>
      <c r="G480" s="195" t="s">
        <v>122</v>
      </c>
      <c r="H480" s="196">
        <v>5</v>
      </c>
      <c r="I480" s="197">
        <v>2100</v>
      </c>
      <c r="J480" s="197">
        <f>I480*'Rekapitulace stavby'!$AI$20</f>
        <v>2100</v>
      </c>
      <c r="K480" s="197">
        <f t="shared" si="130"/>
        <v>10500</v>
      </c>
      <c r="L480" s="107" t="s">
        <v>123</v>
      </c>
      <c r="M480" s="108"/>
      <c r="N480" s="109" t="s">
        <v>1</v>
      </c>
      <c r="O480" s="110" t="s">
        <v>33</v>
      </c>
      <c r="P480" s="111">
        <v>0</v>
      </c>
      <c r="Q480" s="111">
        <f t="shared" si="131"/>
        <v>0</v>
      </c>
      <c r="R480" s="111">
        <v>0</v>
      </c>
      <c r="S480" s="111">
        <f t="shared" si="132"/>
        <v>0</v>
      </c>
      <c r="T480" s="111">
        <v>0</v>
      </c>
      <c r="U480" s="112">
        <f t="shared" si="133"/>
        <v>0</v>
      </c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S480" s="113" t="s">
        <v>336</v>
      </c>
      <c r="AU480" s="113" t="s">
        <v>119</v>
      </c>
      <c r="AV480" s="113" t="s">
        <v>1471</v>
      </c>
      <c r="AZ480" s="15" t="s">
        <v>117</v>
      </c>
      <c r="BF480" s="114">
        <f t="shared" si="134"/>
        <v>10500</v>
      </c>
      <c r="BG480" s="114">
        <f t="shared" si="135"/>
        <v>0</v>
      </c>
      <c r="BH480" s="114">
        <f t="shared" si="136"/>
        <v>0</v>
      </c>
      <c r="BI480" s="114">
        <f t="shared" si="137"/>
        <v>0</v>
      </c>
      <c r="BJ480" s="114">
        <f t="shared" si="138"/>
        <v>0</v>
      </c>
      <c r="BK480" s="15" t="s">
        <v>76</v>
      </c>
      <c r="BL480" s="114">
        <f t="shared" si="139"/>
        <v>10500</v>
      </c>
      <c r="BM480" s="15" t="s">
        <v>336</v>
      </c>
      <c r="BN480" s="113" t="s">
        <v>1516</v>
      </c>
    </row>
    <row r="481" spans="1:66" s="2" customFormat="1" ht="37.9" customHeight="1" x14ac:dyDescent="0.2">
      <c r="A481" s="26"/>
      <c r="B481" s="133"/>
      <c r="C481" s="192" t="s">
        <v>1517</v>
      </c>
      <c r="D481" s="192" t="s">
        <v>119</v>
      </c>
      <c r="E481" s="193" t="s">
        <v>1518</v>
      </c>
      <c r="F481" s="194" t="s">
        <v>1519</v>
      </c>
      <c r="G481" s="195" t="s">
        <v>122</v>
      </c>
      <c r="H481" s="196">
        <v>5</v>
      </c>
      <c r="I481" s="197">
        <v>3290</v>
      </c>
      <c r="J481" s="197">
        <f>I481*'Rekapitulace stavby'!$AI$20</f>
        <v>3290</v>
      </c>
      <c r="K481" s="197">
        <f t="shared" si="130"/>
        <v>16450</v>
      </c>
      <c r="L481" s="107" t="s">
        <v>123</v>
      </c>
      <c r="M481" s="108"/>
      <c r="N481" s="109" t="s">
        <v>1</v>
      </c>
      <c r="O481" s="110" t="s">
        <v>33</v>
      </c>
      <c r="P481" s="111">
        <v>0</v>
      </c>
      <c r="Q481" s="111">
        <f t="shared" si="131"/>
        <v>0</v>
      </c>
      <c r="R481" s="111">
        <v>0</v>
      </c>
      <c r="S481" s="111">
        <f t="shared" si="132"/>
        <v>0</v>
      </c>
      <c r="T481" s="111">
        <v>0</v>
      </c>
      <c r="U481" s="112">
        <f t="shared" si="133"/>
        <v>0</v>
      </c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S481" s="113" t="s">
        <v>336</v>
      </c>
      <c r="AU481" s="113" t="s">
        <v>119</v>
      </c>
      <c r="AV481" s="113" t="s">
        <v>1471</v>
      </c>
      <c r="AZ481" s="15" t="s">
        <v>117</v>
      </c>
      <c r="BF481" s="114">
        <f t="shared" si="134"/>
        <v>16450</v>
      </c>
      <c r="BG481" s="114">
        <f t="shared" si="135"/>
        <v>0</v>
      </c>
      <c r="BH481" s="114">
        <f t="shared" si="136"/>
        <v>0</v>
      </c>
      <c r="BI481" s="114">
        <f t="shared" si="137"/>
        <v>0</v>
      </c>
      <c r="BJ481" s="114">
        <f t="shared" si="138"/>
        <v>0</v>
      </c>
      <c r="BK481" s="15" t="s">
        <v>76</v>
      </c>
      <c r="BL481" s="114">
        <f t="shared" si="139"/>
        <v>16450</v>
      </c>
      <c r="BM481" s="15" t="s">
        <v>336</v>
      </c>
      <c r="BN481" s="113" t="s">
        <v>1520</v>
      </c>
    </row>
    <row r="482" spans="1:66" s="2" customFormat="1" ht="37.9" customHeight="1" x14ac:dyDescent="0.2">
      <c r="A482" s="26"/>
      <c r="B482" s="133"/>
      <c r="C482" s="192" t="s">
        <v>1521</v>
      </c>
      <c r="D482" s="192" t="s">
        <v>119</v>
      </c>
      <c r="E482" s="193" t="s">
        <v>1522</v>
      </c>
      <c r="F482" s="194" t="s">
        <v>1523</v>
      </c>
      <c r="G482" s="195" t="s">
        <v>122</v>
      </c>
      <c r="H482" s="196">
        <v>5</v>
      </c>
      <c r="I482" s="197">
        <v>2600</v>
      </c>
      <c r="J482" s="197">
        <f>I482*'Rekapitulace stavby'!$AI$20</f>
        <v>2600</v>
      </c>
      <c r="K482" s="197">
        <f t="shared" si="130"/>
        <v>13000</v>
      </c>
      <c r="L482" s="107" t="s">
        <v>123</v>
      </c>
      <c r="M482" s="108"/>
      <c r="N482" s="109" t="s">
        <v>1</v>
      </c>
      <c r="O482" s="110" t="s">
        <v>33</v>
      </c>
      <c r="P482" s="111">
        <v>0</v>
      </c>
      <c r="Q482" s="111">
        <f t="shared" si="131"/>
        <v>0</v>
      </c>
      <c r="R482" s="111">
        <v>0</v>
      </c>
      <c r="S482" s="111">
        <f t="shared" si="132"/>
        <v>0</v>
      </c>
      <c r="T482" s="111">
        <v>0</v>
      </c>
      <c r="U482" s="112">
        <f t="shared" si="133"/>
        <v>0</v>
      </c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S482" s="113" t="s">
        <v>336</v>
      </c>
      <c r="AU482" s="113" t="s">
        <v>119</v>
      </c>
      <c r="AV482" s="113" t="s">
        <v>1471</v>
      </c>
      <c r="AZ482" s="15" t="s">
        <v>117</v>
      </c>
      <c r="BF482" s="114">
        <f t="shared" si="134"/>
        <v>13000</v>
      </c>
      <c r="BG482" s="114">
        <f t="shared" si="135"/>
        <v>0</v>
      </c>
      <c r="BH482" s="114">
        <f t="shared" si="136"/>
        <v>0</v>
      </c>
      <c r="BI482" s="114">
        <f t="shared" si="137"/>
        <v>0</v>
      </c>
      <c r="BJ482" s="114">
        <f t="shared" si="138"/>
        <v>0</v>
      </c>
      <c r="BK482" s="15" t="s">
        <v>76</v>
      </c>
      <c r="BL482" s="114">
        <f t="shared" si="139"/>
        <v>13000</v>
      </c>
      <c r="BM482" s="15" t="s">
        <v>336</v>
      </c>
      <c r="BN482" s="113" t="s">
        <v>1524</v>
      </c>
    </row>
    <row r="483" spans="1:66" s="2" customFormat="1" ht="37.9" customHeight="1" x14ac:dyDescent="0.2">
      <c r="A483" s="26"/>
      <c r="B483" s="133"/>
      <c r="C483" s="192" t="s">
        <v>1525</v>
      </c>
      <c r="D483" s="192" t="s">
        <v>119</v>
      </c>
      <c r="E483" s="193" t="s">
        <v>1526</v>
      </c>
      <c r="F483" s="194" t="s">
        <v>1527</v>
      </c>
      <c r="G483" s="195" t="s">
        <v>122</v>
      </c>
      <c r="H483" s="196">
        <v>5</v>
      </c>
      <c r="I483" s="197">
        <v>2030</v>
      </c>
      <c r="J483" s="197">
        <f>I483*'Rekapitulace stavby'!$AI$20</f>
        <v>2030</v>
      </c>
      <c r="K483" s="197">
        <f t="shared" si="130"/>
        <v>10150</v>
      </c>
      <c r="L483" s="107" t="s">
        <v>123</v>
      </c>
      <c r="M483" s="108"/>
      <c r="N483" s="109" t="s">
        <v>1</v>
      </c>
      <c r="O483" s="110" t="s">
        <v>33</v>
      </c>
      <c r="P483" s="111">
        <v>0</v>
      </c>
      <c r="Q483" s="111">
        <f t="shared" si="131"/>
        <v>0</v>
      </c>
      <c r="R483" s="111">
        <v>0</v>
      </c>
      <c r="S483" s="111">
        <f t="shared" si="132"/>
        <v>0</v>
      </c>
      <c r="T483" s="111">
        <v>0</v>
      </c>
      <c r="U483" s="112">
        <f t="shared" si="133"/>
        <v>0</v>
      </c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S483" s="113" t="s">
        <v>336</v>
      </c>
      <c r="AU483" s="113" t="s">
        <v>119</v>
      </c>
      <c r="AV483" s="113" t="s">
        <v>1471</v>
      </c>
      <c r="AZ483" s="15" t="s">
        <v>117</v>
      </c>
      <c r="BF483" s="114">
        <f t="shared" si="134"/>
        <v>10150</v>
      </c>
      <c r="BG483" s="114">
        <f t="shared" si="135"/>
        <v>0</v>
      </c>
      <c r="BH483" s="114">
        <f t="shared" si="136"/>
        <v>0</v>
      </c>
      <c r="BI483" s="114">
        <f t="shared" si="137"/>
        <v>0</v>
      </c>
      <c r="BJ483" s="114">
        <f t="shared" si="138"/>
        <v>0</v>
      </c>
      <c r="BK483" s="15" t="s">
        <v>76</v>
      </c>
      <c r="BL483" s="114">
        <f t="shared" si="139"/>
        <v>10150</v>
      </c>
      <c r="BM483" s="15" t="s">
        <v>336</v>
      </c>
      <c r="BN483" s="113" t="s">
        <v>1528</v>
      </c>
    </row>
    <row r="484" spans="1:66" s="2" customFormat="1" ht="37.9" customHeight="1" x14ac:dyDescent="0.2">
      <c r="A484" s="26"/>
      <c r="B484" s="133"/>
      <c r="C484" s="192" t="s">
        <v>1529</v>
      </c>
      <c r="D484" s="192" t="s">
        <v>119</v>
      </c>
      <c r="E484" s="193" t="s">
        <v>1530</v>
      </c>
      <c r="F484" s="194" t="s">
        <v>1531</v>
      </c>
      <c r="G484" s="195" t="s">
        <v>122</v>
      </c>
      <c r="H484" s="196">
        <v>5</v>
      </c>
      <c r="I484" s="197">
        <v>2560</v>
      </c>
      <c r="J484" s="197">
        <f>I484*'Rekapitulace stavby'!$AI$20</f>
        <v>2560</v>
      </c>
      <c r="K484" s="197">
        <f t="shared" si="130"/>
        <v>12800</v>
      </c>
      <c r="L484" s="107" t="s">
        <v>123</v>
      </c>
      <c r="M484" s="108"/>
      <c r="N484" s="109" t="s">
        <v>1</v>
      </c>
      <c r="O484" s="110" t="s">
        <v>33</v>
      </c>
      <c r="P484" s="111">
        <v>0</v>
      </c>
      <c r="Q484" s="111">
        <f t="shared" si="131"/>
        <v>0</v>
      </c>
      <c r="R484" s="111">
        <v>0</v>
      </c>
      <c r="S484" s="111">
        <f t="shared" si="132"/>
        <v>0</v>
      </c>
      <c r="T484" s="111">
        <v>0</v>
      </c>
      <c r="U484" s="112">
        <f t="shared" si="133"/>
        <v>0</v>
      </c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S484" s="113" t="s">
        <v>336</v>
      </c>
      <c r="AU484" s="113" t="s">
        <v>119</v>
      </c>
      <c r="AV484" s="113" t="s">
        <v>1471</v>
      </c>
      <c r="AZ484" s="15" t="s">
        <v>117</v>
      </c>
      <c r="BF484" s="114">
        <f t="shared" si="134"/>
        <v>12800</v>
      </c>
      <c r="BG484" s="114">
        <f t="shared" si="135"/>
        <v>0</v>
      </c>
      <c r="BH484" s="114">
        <f t="shared" si="136"/>
        <v>0</v>
      </c>
      <c r="BI484" s="114">
        <f t="shared" si="137"/>
        <v>0</v>
      </c>
      <c r="BJ484" s="114">
        <f t="shared" si="138"/>
        <v>0</v>
      </c>
      <c r="BK484" s="15" t="s">
        <v>76</v>
      </c>
      <c r="BL484" s="114">
        <f t="shared" si="139"/>
        <v>12800</v>
      </c>
      <c r="BM484" s="15" t="s">
        <v>336</v>
      </c>
      <c r="BN484" s="113" t="s">
        <v>1532</v>
      </c>
    </row>
    <row r="485" spans="1:66" s="2" customFormat="1" ht="37.9" customHeight="1" x14ac:dyDescent="0.2">
      <c r="A485" s="26"/>
      <c r="B485" s="133"/>
      <c r="C485" s="192" t="s">
        <v>1533</v>
      </c>
      <c r="D485" s="192" t="s">
        <v>119</v>
      </c>
      <c r="E485" s="193" t="s">
        <v>1534</v>
      </c>
      <c r="F485" s="194" t="s">
        <v>1535</v>
      </c>
      <c r="G485" s="195" t="s">
        <v>122</v>
      </c>
      <c r="H485" s="196">
        <v>5</v>
      </c>
      <c r="I485" s="197">
        <v>3840</v>
      </c>
      <c r="J485" s="197">
        <f>I485*'Rekapitulace stavby'!$AI$20</f>
        <v>3840</v>
      </c>
      <c r="K485" s="197">
        <f t="shared" si="130"/>
        <v>19200</v>
      </c>
      <c r="L485" s="107" t="s">
        <v>123</v>
      </c>
      <c r="M485" s="108"/>
      <c r="N485" s="109" t="s">
        <v>1</v>
      </c>
      <c r="O485" s="110" t="s">
        <v>33</v>
      </c>
      <c r="P485" s="111">
        <v>0</v>
      </c>
      <c r="Q485" s="111">
        <f t="shared" si="131"/>
        <v>0</v>
      </c>
      <c r="R485" s="111">
        <v>0</v>
      </c>
      <c r="S485" s="111">
        <f t="shared" si="132"/>
        <v>0</v>
      </c>
      <c r="T485" s="111">
        <v>0</v>
      </c>
      <c r="U485" s="112">
        <f t="shared" si="133"/>
        <v>0</v>
      </c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S485" s="113" t="s">
        <v>336</v>
      </c>
      <c r="AU485" s="113" t="s">
        <v>119</v>
      </c>
      <c r="AV485" s="113" t="s">
        <v>1471</v>
      </c>
      <c r="AZ485" s="15" t="s">
        <v>117</v>
      </c>
      <c r="BF485" s="114">
        <f t="shared" si="134"/>
        <v>19200</v>
      </c>
      <c r="BG485" s="114">
        <f t="shared" si="135"/>
        <v>0</v>
      </c>
      <c r="BH485" s="114">
        <f t="shared" si="136"/>
        <v>0</v>
      </c>
      <c r="BI485" s="114">
        <f t="shared" si="137"/>
        <v>0</v>
      </c>
      <c r="BJ485" s="114">
        <f t="shared" si="138"/>
        <v>0</v>
      </c>
      <c r="BK485" s="15" t="s">
        <v>76</v>
      </c>
      <c r="BL485" s="114">
        <f t="shared" si="139"/>
        <v>19200</v>
      </c>
      <c r="BM485" s="15" t="s">
        <v>336</v>
      </c>
      <c r="BN485" s="113" t="s">
        <v>1536</v>
      </c>
    </row>
    <row r="486" spans="1:66" s="2" customFormat="1" ht="37.9" customHeight="1" x14ac:dyDescent="0.2">
      <c r="A486" s="26"/>
      <c r="B486" s="133"/>
      <c r="C486" s="192" t="s">
        <v>1537</v>
      </c>
      <c r="D486" s="192" t="s">
        <v>119</v>
      </c>
      <c r="E486" s="193" t="s">
        <v>1538</v>
      </c>
      <c r="F486" s="194" t="s">
        <v>1539</v>
      </c>
      <c r="G486" s="195" t="s">
        <v>122</v>
      </c>
      <c r="H486" s="196">
        <v>5</v>
      </c>
      <c r="I486" s="197">
        <v>2290</v>
      </c>
      <c r="J486" s="197">
        <f>I486*'Rekapitulace stavby'!$AI$20</f>
        <v>2290</v>
      </c>
      <c r="K486" s="197">
        <f t="shared" si="130"/>
        <v>11450</v>
      </c>
      <c r="L486" s="107" t="s">
        <v>123</v>
      </c>
      <c r="M486" s="108"/>
      <c r="N486" s="109" t="s">
        <v>1</v>
      </c>
      <c r="O486" s="110" t="s">
        <v>33</v>
      </c>
      <c r="P486" s="111">
        <v>0</v>
      </c>
      <c r="Q486" s="111">
        <f t="shared" si="131"/>
        <v>0</v>
      </c>
      <c r="R486" s="111">
        <v>0</v>
      </c>
      <c r="S486" s="111">
        <f t="shared" si="132"/>
        <v>0</v>
      </c>
      <c r="T486" s="111">
        <v>0</v>
      </c>
      <c r="U486" s="112">
        <f t="shared" si="133"/>
        <v>0</v>
      </c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S486" s="113" t="s">
        <v>336</v>
      </c>
      <c r="AU486" s="113" t="s">
        <v>119</v>
      </c>
      <c r="AV486" s="113" t="s">
        <v>1471</v>
      </c>
      <c r="AZ486" s="15" t="s">
        <v>117</v>
      </c>
      <c r="BF486" s="114">
        <f t="shared" si="134"/>
        <v>11450</v>
      </c>
      <c r="BG486" s="114">
        <f t="shared" si="135"/>
        <v>0</v>
      </c>
      <c r="BH486" s="114">
        <f t="shared" si="136"/>
        <v>0</v>
      </c>
      <c r="BI486" s="114">
        <f t="shared" si="137"/>
        <v>0</v>
      </c>
      <c r="BJ486" s="114">
        <f t="shared" si="138"/>
        <v>0</v>
      </c>
      <c r="BK486" s="15" t="s">
        <v>76</v>
      </c>
      <c r="BL486" s="114">
        <f t="shared" si="139"/>
        <v>11450</v>
      </c>
      <c r="BM486" s="15" t="s">
        <v>336</v>
      </c>
      <c r="BN486" s="113" t="s">
        <v>1540</v>
      </c>
    </row>
    <row r="487" spans="1:66" s="2" customFormat="1" ht="37.9" customHeight="1" x14ac:dyDescent="0.2">
      <c r="A487" s="26"/>
      <c r="B487" s="133"/>
      <c r="C487" s="192" t="s">
        <v>1541</v>
      </c>
      <c r="D487" s="192" t="s">
        <v>119</v>
      </c>
      <c r="E487" s="193" t="s">
        <v>1542</v>
      </c>
      <c r="F487" s="194" t="s">
        <v>1543</v>
      </c>
      <c r="G487" s="195" t="s">
        <v>122</v>
      </c>
      <c r="H487" s="196">
        <v>5</v>
      </c>
      <c r="I487" s="197">
        <v>4300</v>
      </c>
      <c r="J487" s="197">
        <f>I487*'Rekapitulace stavby'!$AI$20</f>
        <v>4300</v>
      </c>
      <c r="K487" s="197">
        <f t="shared" si="130"/>
        <v>21500</v>
      </c>
      <c r="L487" s="107" t="s">
        <v>123</v>
      </c>
      <c r="M487" s="108"/>
      <c r="N487" s="109" t="s">
        <v>1</v>
      </c>
      <c r="O487" s="110" t="s">
        <v>33</v>
      </c>
      <c r="P487" s="111">
        <v>0</v>
      </c>
      <c r="Q487" s="111">
        <f t="shared" si="131"/>
        <v>0</v>
      </c>
      <c r="R487" s="111">
        <v>0</v>
      </c>
      <c r="S487" s="111">
        <f t="shared" si="132"/>
        <v>0</v>
      </c>
      <c r="T487" s="111">
        <v>0</v>
      </c>
      <c r="U487" s="112">
        <f t="shared" si="133"/>
        <v>0</v>
      </c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S487" s="113" t="s">
        <v>336</v>
      </c>
      <c r="AU487" s="113" t="s">
        <v>119</v>
      </c>
      <c r="AV487" s="113" t="s">
        <v>1471</v>
      </c>
      <c r="AZ487" s="15" t="s">
        <v>117</v>
      </c>
      <c r="BF487" s="114">
        <f t="shared" si="134"/>
        <v>21500</v>
      </c>
      <c r="BG487" s="114">
        <f t="shared" si="135"/>
        <v>0</v>
      </c>
      <c r="BH487" s="114">
        <f t="shared" si="136"/>
        <v>0</v>
      </c>
      <c r="BI487" s="114">
        <f t="shared" si="137"/>
        <v>0</v>
      </c>
      <c r="BJ487" s="114">
        <f t="shared" si="138"/>
        <v>0</v>
      </c>
      <c r="BK487" s="15" t="s">
        <v>76</v>
      </c>
      <c r="BL487" s="114">
        <f t="shared" si="139"/>
        <v>21500</v>
      </c>
      <c r="BM487" s="15" t="s">
        <v>336</v>
      </c>
      <c r="BN487" s="113" t="s">
        <v>1544</v>
      </c>
    </row>
    <row r="488" spans="1:66" s="2" customFormat="1" ht="37.9" customHeight="1" x14ac:dyDescent="0.2">
      <c r="A488" s="26"/>
      <c r="B488" s="133"/>
      <c r="C488" s="192" t="s">
        <v>1545</v>
      </c>
      <c r="D488" s="192" t="s">
        <v>119</v>
      </c>
      <c r="E488" s="193" t="s">
        <v>1546</v>
      </c>
      <c r="F488" s="194" t="s">
        <v>1547</v>
      </c>
      <c r="G488" s="195" t="s">
        <v>122</v>
      </c>
      <c r="H488" s="196">
        <v>2</v>
      </c>
      <c r="I488" s="197">
        <v>6140</v>
      </c>
      <c r="J488" s="197">
        <f>I488*'Rekapitulace stavby'!$AI$20</f>
        <v>6140</v>
      </c>
      <c r="K488" s="197">
        <f t="shared" si="130"/>
        <v>12280</v>
      </c>
      <c r="L488" s="107" t="s">
        <v>123</v>
      </c>
      <c r="M488" s="108"/>
      <c r="N488" s="109" t="s">
        <v>1</v>
      </c>
      <c r="O488" s="110" t="s">
        <v>33</v>
      </c>
      <c r="P488" s="111">
        <v>0</v>
      </c>
      <c r="Q488" s="111">
        <f t="shared" si="131"/>
        <v>0</v>
      </c>
      <c r="R488" s="111">
        <v>0</v>
      </c>
      <c r="S488" s="111">
        <f t="shared" si="132"/>
        <v>0</v>
      </c>
      <c r="T488" s="111">
        <v>0</v>
      </c>
      <c r="U488" s="112">
        <f t="shared" si="133"/>
        <v>0</v>
      </c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S488" s="113" t="s">
        <v>336</v>
      </c>
      <c r="AU488" s="113" t="s">
        <v>119</v>
      </c>
      <c r="AV488" s="113" t="s">
        <v>1471</v>
      </c>
      <c r="AZ488" s="15" t="s">
        <v>117</v>
      </c>
      <c r="BF488" s="114">
        <f t="shared" si="134"/>
        <v>12280</v>
      </c>
      <c r="BG488" s="114">
        <f t="shared" si="135"/>
        <v>0</v>
      </c>
      <c r="BH488" s="114">
        <f t="shared" si="136"/>
        <v>0</v>
      </c>
      <c r="BI488" s="114">
        <f t="shared" si="137"/>
        <v>0</v>
      </c>
      <c r="BJ488" s="114">
        <f t="shared" si="138"/>
        <v>0</v>
      </c>
      <c r="BK488" s="15" t="s">
        <v>76</v>
      </c>
      <c r="BL488" s="114">
        <f t="shared" si="139"/>
        <v>12280</v>
      </c>
      <c r="BM488" s="15" t="s">
        <v>336</v>
      </c>
      <c r="BN488" s="113" t="s">
        <v>1548</v>
      </c>
    </row>
    <row r="489" spans="1:66" s="2" customFormat="1" ht="55.5" customHeight="1" x14ac:dyDescent="0.2">
      <c r="A489" s="26"/>
      <c r="B489" s="133"/>
      <c r="C489" s="192" t="s">
        <v>1549</v>
      </c>
      <c r="D489" s="192" t="s">
        <v>119</v>
      </c>
      <c r="E489" s="193" t="s">
        <v>1550</v>
      </c>
      <c r="F489" s="194" t="s">
        <v>1551</v>
      </c>
      <c r="G489" s="195" t="s">
        <v>122</v>
      </c>
      <c r="H489" s="196">
        <v>2</v>
      </c>
      <c r="I489" s="197">
        <v>5070</v>
      </c>
      <c r="J489" s="197">
        <f>I489*'Rekapitulace stavby'!$AI$20</f>
        <v>5070</v>
      </c>
      <c r="K489" s="197">
        <f t="shared" si="130"/>
        <v>10140</v>
      </c>
      <c r="L489" s="107" t="s">
        <v>123</v>
      </c>
      <c r="M489" s="108"/>
      <c r="N489" s="109" t="s">
        <v>1</v>
      </c>
      <c r="O489" s="110" t="s">
        <v>33</v>
      </c>
      <c r="P489" s="111">
        <v>0</v>
      </c>
      <c r="Q489" s="111">
        <f t="shared" si="131"/>
        <v>0</v>
      </c>
      <c r="R489" s="111">
        <v>0</v>
      </c>
      <c r="S489" s="111">
        <f t="shared" si="132"/>
        <v>0</v>
      </c>
      <c r="T489" s="111">
        <v>0</v>
      </c>
      <c r="U489" s="112">
        <f t="shared" si="133"/>
        <v>0</v>
      </c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S489" s="113" t="s">
        <v>336</v>
      </c>
      <c r="AU489" s="113" t="s">
        <v>119</v>
      </c>
      <c r="AV489" s="113" t="s">
        <v>1471</v>
      </c>
      <c r="AZ489" s="15" t="s">
        <v>117</v>
      </c>
      <c r="BF489" s="114">
        <f t="shared" si="134"/>
        <v>10140</v>
      </c>
      <c r="BG489" s="114">
        <f t="shared" si="135"/>
        <v>0</v>
      </c>
      <c r="BH489" s="114">
        <f t="shared" si="136"/>
        <v>0</v>
      </c>
      <c r="BI489" s="114">
        <f t="shared" si="137"/>
        <v>0</v>
      </c>
      <c r="BJ489" s="114">
        <f t="shared" si="138"/>
        <v>0</v>
      </c>
      <c r="BK489" s="15" t="s">
        <v>76</v>
      </c>
      <c r="BL489" s="114">
        <f t="shared" si="139"/>
        <v>10140</v>
      </c>
      <c r="BM489" s="15" t="s">
        <v>336</v>
      </c>
      <c r="BN489" s="113" t="s">
        <v>1552</v>
      </c>
    </row>
    <row r="490" spans="1:66" s="2" customFormat="1" ht="55.5" customHeight="1" x14ac:dyDescent="0.2">
      <c r="A490" s="26"/>
      <c r="B490" s="133"/>
      <c r="C490" s="192" t="s">
        <v>1553</v>
      </c>
      <c r="D490" s="192" t="s">
        <v>119</v>
      </c>
      <c r="E490" s="193" t="s">
        <v>1554</v>
      </c>
      <c r="F490" s="194" t="s">
        <v>1555</v>
      </c>
      <c r="G490" s="195" t="s">
        <v>122</v>
      </c>
      <c r="H490" s="196">
        <v>2</v>
      </c>
      <c r="I490" s="197">
        <v>4560</v>
      </c>
      <c r="J490" s="197">
        <f>I490*'Rekapitulace stavby'!$AI$20</f>
        <v>4560</v>
      </c>
      <c r="K490" s="197">
        <f t="shared" si="130"/>
        <v>9120</v>
      </c>
      <c r="L490" s="107" t="s">
        <v>123</v>
      </c>
      <c r="M490" s="108"/>
      <c r="N490" s="109" t="s">
        <v>1</v>
      </c>
      <c r="O490" s="110" t="s">
        <v>33</v>
      </c>
      <c r="P490" s="111">
        <v>0</v>
      </c>
      <c r="Q490" s="111">
        <f t="shared" si="131"/>
        <v>0</v>
      </c>
      <c r="R490" s="111">
        <v>0</v>
      </c>
      <c r="S490" s="111">
        <f t="shared" si="132"/>
        <v>0</v>
      </c>
      <c r="T490" s="111">
        <v>0</v>
      </c>
      <c r="U490" s="112">
        <f t="shared" si="133"/>
        <v>0</v>
      </c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S490" s="113" t="s">
        <v>336</v>
      </c>
      <c r="AU490" s="113" t="s">
        <v>119</v>
      </c>
      <c r="AV490" s="113" t="s">
        <v>1471</v>
      </c>
      <c r="AZ490" s="15" t="s">
        <v>117</v>
      </c>
      <c r="BF490" s="114">
        <f t="shared" si="134"/>
        <v>9120</v>
      </c>
      <c r="BG490" s="114">
        <f t="shared" si="135"/>
        <v>0</v>
      </c>
      <c r="BH490" s="114">
        <f t="shared" si="136"/>
        <v>0</v>
      </c>
      <c r="BI490" s="114">
        <f t="shared" si="137"/>
        <v>0</v>
      </c>
      <c r="BJ490" s="114">
        <f t="shared" si="138"/>
        <v>0</v>
      </c>
      <c r="BK490" s="15" t="s">
        <v>76</v>
      </c>
      <c r="BL490" s="114">
        <f t="shared" si="139"/>
        <v>9120</v>
      </c>
      <c r="BM490" s="15" t="s">
        <v>336</v>
      </c>
      <c r="BN490" s="113" t="s">
        <v>1556</v>
      </c>
    </row>
    <row r="491" spans="1:66" s="2" customFormat="1" ht="37.9" customHeight="1" x14ac:dyDescent="0.2">
      <c r="A491" s="26"/>
      <c r="B491" s="133"/>
      <c r="C491" s="192" t="s">
        <v>1557</v>
      </c>
      <c r="D491" s="192" t="s">
        <v>119</v>
      </c>
      <c r="E491" s="193" t="s">
        <v>1558</v>
      </c>
      <c r="F491" s="194" t="s">
        <v>1559</v>
      </c>
      <c r="G491" s="195" t="s">
        <v>122</v>
      </c>
      <c r="H491" s="196">
        <v>5</v>
      </c>
      <c r="I491" s="197">
        <v>1100</v>
      </c>
      <c r="J491" s="197">
        <f>I491*'Rekapitulace stavby'!$AI$20</f>
        <v>1100</v>
      </c>
      <c r="K491" s="197">
        <f t="shared" si="130"/>
        <v>5500</v>
      </c>
      <c r="L491" s="107" t="s">
        <v>123</v>
      </c>
      <c r="M491" s="108"/>
      <c r="N491" s="109" t="s">
        <v>1</v>
      </c>
      <c r="O491" s="110" t="s">
        <v>33</v>
      </c>
      <c r="P491" s="111">
        <v>0</v>
      </c>
      <c r="Q491" s="111">
        <f t="shared" si="131"/>
        <v>0</v>
      </c>
      <c r="R491" s="111">
        <v>0</v>
      </c>
      <c r="S491" s="111">
        <f t="shared" si="132"/>
        <v>0</v>
      </c>
      <c r="T491" s="111">
        <v>0</v>
      </c>
      <c r="U491" s="112">
        <f t="shared" si="133"/>
        <v>0</v>
      </c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S491" s="113" t="s">
        <v>336</v>
      </c>
      <c r="AU491" s="113" t="s">
        <v>119</v>
      </c>
      <c r="AV491" s="113" t="s">
        <v>1471</v>
      </c>
      <c r="AZ491" s="15" t="s">
        <v>117</v>
      </c>
      <c r="BF491" s="114">
        <f t="shared" si="134"/>
        <v>5500</v>
      </c>
      <c r="BG491" s="114">
        <f t="shared" si="135"/>
        <v>0</v>
      </c>
      <c r="BH491" s="114">
        <f t="shared" si="136"/>
        <v>0</v>
      </c>
      <c r="BI491" s="114">
        <f t="shared" si="137"/>
        <v>0</v>
      </c>
      <c r="BJ491" s="114">
        <f t="shared" si="138"/>
        <v>0</v>
      </c>
      <c r="BK491" s="15" t="s">
        <v>76</v>
      </c>
      <c r="BL491" s="114">
        <f t="shared" si="139"/>
        <v>5500</v>
      </c>
      <c r="BM491" s="15" t="s">
        <v>336</v>
      </c>
      <c r="BN491" s="113" t="s">
        <v>1560</v>
      </c>
    </row>
    <row r="492" spans="1:66" s="2" customFormat="1" ht="37.9" customHeight="1" x14ac:dyDescent="0.2">
      <c r="A492" s="26"/>
      <c r="B492" s="133"/>
      <c r="C492" s="192" t="s">
        <v>1561</v>
      </c>
      <c r="D492" s="192" t="s">
        <v>119</v>
      </c>
      <c r="E492" s="193" t="s">
        <v>1562</v>
      </c>
      <c r="F492" s="194" t="s">
        <v>1563</v>
      </c>
      <c r="G492" s="195" t="s">
        <v>122</v>
      </c>
      <c r="H492" s="196">
        <v>25</v>
      </c>
      <c r="I492" s="197">
        <v>1820</v>
      </c>
      <c r="J492" s="197">
        <f>I492*'Rekapitulace stavby'!$AI$20</f>
        <v>1820</v>
      </c>
      <c r="K492" s="197">
        <f t="shared" si="130"/>
        <v>45500</v>
      </c>
      <c r="L492" s="107" t="s">
        <v>123</v>
      </c>
      <c r="M492" s="108"/>
      <c r="N492" s="109" t="s">
        <v>1</v>
      </c>
      <c r="O492" s="110" t="s">
        <v>33</v>
      </c>
      <c r="P492" s="111">
        <v>0</v>
      </c>
      <c r="Q492" s="111">
        <f t="shared" si="131"/>
        <v>0</v>
      </c>
      <c r="R492" s="111">
        <v>0</v>
      </c>
      <c r="S492" s="111">
        <f t="shared" si="132"/>
        <v>0</v>
      </c>
      <c r="T492" s="111">
        <v>0</v>
      </c>
      <c r="U492" s="112">
        <f t="shared" si="133"/>
        <v>0</v>
      </c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S492" s="113" t="s">
        <v>247</v>
      </c>
      <c r="AU492" s="113" t="s">
        <v>119</v>
      </c>
      <c r="AV492" s="113" t="s">
        <v>1471</v>
      </c>
      <c r="AZ492" s="15" t="s">
        <v>117</v>
      </c>
      <c r="BF492" s="114">
        <f t="shared" si="134"/>
        <v>45500</v>
      </c>
      <c r="BG492" s="114">
        <f t="shared" si="135"/>
        <v>0</v>
      </c>
      <c r="BH492" s="114">
        <f t="shared" si="136"/>
        <v>0</v>
      </c>
      <c r="BI492" s="114">
        <f t="shared" si="137"/>
        <v>0</v>
      </c>
      <c r="BJ492" s="114">
        <f t="shared" si="138"/>
        <v>0</v>
      </c>
      <c r="BK492" s="15" t="s">
        <v>76</v>
      </c>
      <c r="BL492" s="114">
        <f t="shared" si="139"/>
        <v>45500</v>
      </c>
      <c r="BM492" s="15" t="s">
        <v>247</v>
      </c>
      <c r="BN492" s="113" t="s">
        <v>1564</v>
      </c>
    </row>
    <row r="493" spans="1:66" s="2" customFormat="1" ht="37.9" customHeight="1" x14ac:dyDescent="0.2">
      <c r="A493" s="26"/>
      <c r="B493" s="133"/>
      <c r="C493" s="192" t="s">
        <v>1565</v>
      </c>
      <c r="D493" s="192" t="s">
        <v>119</v>
      </c>
      <c r="E493" s="193" t="s">
        <v>1566</v>
      </c>
      <c r="F493" s="194" t="s">
        <v>1567</v>
      </c>
      <c r="G493" s="195" t="s">
        <v>122</v>
      </c>
      <c r="H493" s="196">
        <v>5</v>
      </c>
      <c r="I493" s="197">
        <v>1980</v>
      </c>
      <c r="J493" s="197">
        <f>I493*'Rekapitulace stavby'!$AI$20</f>
        <v>1980</v>
      </c>
      <c r="K493" s="197">
        <f t="shared" si="130"/>
        <v>9900</v>
      </c>
      <c r="L493" s="107" t="s">
        <v>123</v>
      </c>
      <c r="M493" s="108"/>
      <c r="N493" s="109" t="s">
        <v>1</v>
      </c>
      <c r="O493" s="110" t="s">
        <v>33</v>
      </c>
      <c r="P493" s="111">
        <v>0</v>
      </c>
      <c r="Q493" s="111">
        <f t="shared" si="131"/>
        <v>0</v>
      </c>
      <c r="R493" s="111">
        <v>0</v>
      </c>
      <c r="S493" s="111">
        <f t="shared" si="132"/>
        <v>0</v>
      </c>
      <c r="T493" s="111">
        <v>0</v>
      </c>
      <c r="U493" s="112">
        <f t="shared" si="133"/>
        <v>0</v>
      </c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S493" s="113" t="s">
        <v>124</v>
      </c>
      <c r="AU493" s="113" t="s">
        <v>119</v>
      </c>
      <c r="AV493" s="113" t="s">
        <v>1471</v>
      </c>
      <c r="AZ493" s="15" t="s">
        <v>117</v>
      </c>
      <c r="BF493" s="114">
        <f t="shared" si="134"/>
        <v>9900</v>
      </c>
      <c r="BG493" s="114">
        <f t="shared" si="135"/>
        <v>0</v>
      </c>
      <c r="BH493" s="114">
        <f t="shared" si="136"/>
        <v>0</v>
      </c>
      <c r="BI493" s="114">
        <f t="shared" si="137"/>
        <v>0</v>
      </c>
      <c r="BJ493" s="114">
        <f t="shared" si="138"/>
        <v>0</v>
      </c>
      <c r="BK493" s="15" t="s">
        <v>76</v>
      </c>
      <c r="BL493" s="114">
        <f t="shared" si="139"/>
        <v>9900</v>
      </c>
      <c r="BM493" s="15" t="s">
        <v>125</v>
      </c>
      <c r="BN493" s="113" t="s">
        <v>1568</v>
      </c>
    </row>
    <row r="494" spans="1:66" s="2" customFormat="1" ht="37.9" customHeight="1" x14ac:dyDescent="0.2">
      <c r="A494" s="26"/>
      <c r="B494" s="133"/>
      <c r="C494" s="192" t="s">
        <v>1569</v>
      </c>
      <c r="D494" s="192" t="s">
        <v>119</v>
      </c>
      <c r="E494" s="193" t="s">
        <v>1570</v>
      </c>
      <c r="F494" s="194" t="s">
        <v>1571</v>
      </c>
      <c r="G494" s="195" t="s">
        <v>122</v>
      </c>
      <c r="H494" s="196">
        <v>25</v>
      </c>
      <c r="I494" s="197">
        <v>1970</v>
      </c>
      <c r="J494" s="197">
        <f>I494*'Rekapitulace stavby'!$AI$20</f>
        <v>1970</v>
      </c>
      <c r="K494" s="197">
        <f t="shared" si="130"/>
        <v>49250</v>
      </c>
      <c r="L494" s="107" t="s">
        <v>123</v>
      </c>
      <c r="M494" s="108"/>
      <c r="N494" s="109" t="s">
        <v>1</v>
      </c>
      <c r="O494" s="110" t="s">
        <v>33</v>
      </c>
      <c r="P494" s="111">
        <v>0</v>
      </c>
      <c r="Q494" s="111">
        <f t="shared" si="131"/>
        <v>0</v>
      </c>
      <c r="R494" s="111">
        <v>0</v>
      </c>
      <c r="S494" s="111">
        <f t="shared" si="132"/>
        <v>0</v>
      </c>
      <c r="T494" s="111">
        <v>0</v>
      </c>
      <c r="U494" s="112">
        <f t="shared" si="133"/>
        <v>0</v>
      </c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S494" s="113" t="s">
        <v>124</v>
      </c>
      <c r="AU494" s="113" t="s">
        <v>119</v>
      </c>
      <c r="AV494" s="113" t="s">
        <v>1471</v>
      </c>
      <c r="AZ494" s="15" t="s">
        <v>117</v>
      </c>
      <c r="BF494" s="114">
        <f t="shared" si="134"/>
        <v>49250</v>
      </c>
      <c r="BG494" s="114">
        <f t="shared" si="135"/>
        <v>0</v>
      </c>
      <c r="BH494" s="114">
        <f t="shared" si="136"/>
        <v>0</v>
      </c>
      <c r="BI494" s="114">
        <f t="shared" si="137"/>
        <v>0</v>
      </c>
      <c r="BJ494" s="114">
        <f t="shared" si="138"/>
        <v>0</v>
      </c>
      <c r="BK494" s="15" t="s">
        <v>76</v>
      </c>
      <c r="BL494" s="114">
        <f t="shared" si="139"/>
        <v>49250</v>
      </c>
      <c r="BM494" s="15" t="s">
        <v>125</v>
      </c>
      <c r="BN494" s="113" t="s">
        <v>1572</v>
      </c>
    </row>
    <row r="495" spans="1:66" s="2" customFormat="1" ht="37.9" customHeight="1" x14ac:dyDescent="0.2">
      <c r="A495" s="26"/>
      <c r="B495" s="133"/>
      <c r="C495" s="192" t="s">
        <v>1573</v>
      </c>
      <c r="D495" s="192" t="s">
        <v>119</v>
      </c>
      <c r="E495" s="193" t="s">
        <v>1574</v>
      </c>
      <c r="F495" s="194" t="s">
        <v>1575</v>
      </c>
      <c r="G495" s="195" t="s">
        <v>122</v>
      </c>
      <c r="H495" s="196">
        <v>25</v>
      </c>
      <c r="I495" s="197">
        <v>1910</v>
      </c>
      <c r="J495" s="197">
        <f>I495*'Rekapitulace stavby'!$AI$20</f>
        <v>1910</v>
      </c>
      <c r="K495" s="197">
        <f t="shared" si="130"/>
        <v>47750</v>
      </c>
      <c r="L495" s="107" t="s">
        <v>123</v>
      </c>
      <c r="M495" s="108"/>
      <c r="N495" s="109" t="s">
        <v>1</v>
      </c>
      <c r="O495" s="110" t="s">
        <v>33</v>
      </c>
      <c r="P495" s="111">
        <v>0</v>
      </c>
      <c r="Q495" s="111">
        <f t="shared" si="131"/>
        <v>0</v>
      </c>
      <c r="R495" s="111">
        <v>0</v>
      </c>
      <c r="S495" s="111">
        <f t="shared" si="132"/>
        <v>0</v>
      </c>
      <c r="T495" s="111">
        <v>0</v>
      </c>
      <c r="U495" s="112">
        <f t="shared" si="133"/>
        <v>0</v>
      </c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S495" s="113" t="s">
        <v>124</v>
      </c>
      <c r="AU495" s="113" t="s">
        <v>119</v>
      </c>
      <c r="AV495" s="113" t="s">
        <v>1471</v>
      </c>
      <c r="AZ495" s="15" t="s">
        <v>117</v>
      </c>
      <c r="BF495" s="114">
        <f t="shared" si="134"/>
        <v>47750</v>
      </c>
      <c r="BG495" s="114">
        <f t="shared" si="135"/>
        <v>0</v>
      </c>
      <c r="BH495" s="114">
        <f t="shared" si="136"/>
        <v>0</v>
      </c>
      <c r="BI495" s="114">
        <f t="shared" si="137"/>
        <v>0</v>
      </c>
      <c r="BJ495" s="114">
        <f t="shared" si="138"/>
        <v>0</v>
      </c>
      <c r="BK495" s="15" t="s">
        <v>76</v>
      </c>
      <c r="BL495" s="114">
        <f t="shared" si="139"/>
        <v>47750</v>
      </c>
      <c r="BM495" s="15" t="s">
        <v>125</v>
      </c>
      <c r="BN495" s="113" t="s">
        <v>1576</v>
      </c>
    </row>
    <row r="496" spans="1:66" s="2" customFormat="1" ht="37.9" customHeight="1" x14ac:dyDescent="0.2">
      <c r="A496" s="26"/>
      <c r="B496" s="133"/>
      <c r="C496" s="192" t="s">
        <v>1577</v>
      </c>
      <c r="D496" s="192" t="s">
        <v>119</v>
      </c>
      <c r="E496" s="193" t="s">
        <v>1578</v>
      </c>
      <c r="F496" s="194" t="s">
        <v>1579</v>
      </c>
      <c r="G496" s="195" t="s">
        <v>122</v>
      </c>
      <c r="H496" s="196">
        <v>5</v>
      </c>
      <c r="I496" s="197">
        <v>2150</v>
      </c>
      <c r="J496" s="197">
        <f>I496*'Rekapitulace stavby'!$AI$20</f>
        <v>2150</v>
      </c>
      <c r="K496" s="197">
        <f t="shared" si="130"/>
        <v>10750</v>
      </c>
      <c r="L496" s="107" t="s">
        <v>123</v>
      </c>
      <c r="M496" s="108"/>
      <c r="N496" s="109" t="s">
        <v>1</v>
      </c>
      <c r="O496" s="110" t="s">
        <v>33</v>
      </c>
      <c r="P496" s="111">
        <v>0</v>
      </c>
      <c r="Q496" s="111">
        <f t="shared" si="131"/>
        <v>0</v>
      </c>
      <c r="R496" s="111">
        <v>0</v>
      </c>
      <c r="S496" s="111">
        <f t="shared" si="132"/>
        <v>0</v>
      </c>
      <c r="T496" s="111">
        <v>0</v>
      </c>
      <c r="U496" s="112">
        <f t="shared" si="133"/>
        <v>0</v>
      </c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S496" s="113" t="s">
        <v>124</v>
      </c>
      <c r="AU496" s="113" t="s">
        <v>119</v>
      </c>
      <c r="AV496" s="113" t="s">
        <v>1471</v>
      </c>
      <c r="AZ496" s="15" t="s">
        <v>117</v>
      </c>
      <c r="BF496" s="114">
        <f t="shared" si="134"/>
        <v>10750</v>
      </c>
      <c r="BG496" s="114">
        <f t="shared" si="135"/>
        <v>0</v>
      </c>
      <c r="BH496" s="114">
        <f t="shared" si="136"/>
        <v>0</v>
      </c>
      <c r="BI496" s="114">
        <f t="shared" si="137"/>
        <v>0</v>
      </c>
      <c r="BJ496" s="114">
        <f t="shared" si="138"/>
        <v>0</v>
      </c>
      <c r="BK496" s="15" t="s">
        <v>76</v>
      </c>
      <c r="BL496" s="114">
        <f t="shared" si="139"/>
        <v>10750</v>
      </c>
      <c r="BM496" s="15" t="s">
        <v>125</v>
      </c>
      <c r="BN496" s="113" t="s">
        <v>1580</v>
      </c>
    </row>
    <row r="497" spans="1:66" s="2" customFormat="1" ht="49.15" customHeight="1" x14ac:dyDescent="0.2">
      <c r="A497" s="26"/>
      <c r="B497" s="133"/>
      <c r="C497" s="192" t="s">
        <v>1581</v>
      </c>
      <c r="D497" s="192" t="s">
        <v>119</v>
      </c>
      <c r="E497" s="193" t="s">
        <v>1582</v>
      </c>
      <c r="F497" s="194" t="s">
        <v>1583</v>
      </c>
      <c r="G497" s="195" t="s">
        <v>122</v>
      </c>
      <c r="H497" s="196">
        <v>1</v>
      </c>
      <c r="I497" s="197">
        <v>3270</v>
      </c>
      <c r="J497" s="197">
        <f>I497*'Rekapitulace stavby'!$AI$20</f>
        <v>3270</v>
      </c>
      <c r="K497" s="197">
        <f t="shared" si="130"/>
        <v>3270</v>
      </c>
      <c r="L497" s="107" t="s">
        <v>1340</v>
      </c>
      <c r="M497" s="108"/>
      <c r="N497" s="109" t="s">
        <v>1</v>
      </c>
      <c r="O497" s="110" t="s">
        <v>33</v>
      </c>
      <c r="P497" s="111">
        <v>0</v>
      </c>
      <c r="Q497" s="111">
        <f t="shared" si="131"/>
        <v>0</v>
      </c>
      <c r="R497" s="111">
        <v>0</v>
      </c>
      <c r="S497" s="111">
        <f t="shared" si="132"/>
        <v>0</v>
      </c>
      <c r="T497" s="111">
        <v>0</v>
      </c>
      <c r="U497" s="112">
        <f t="shared" si="133"/>
        <v>0</v>
      </c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S497" s="113" t="s">
        <v>124</v>
      </c>
      <c r="AU497" s="113" t="s">
        <v>119</v>
      </c>
      <c r="AV497" s="113" t="s">
        <v>1471</v>
      </c>
      <c r="AZ497" s="15" t="s">
        <v>117</v>
      </c>
      <c r="BF497" s="114">
        <f t="shared" si="134"/>
        <v>3270</v>
      </c>
      <c r="BG497" s="114">
        <f t="shared" si="135"/>
        <v>0</v>
      </c>
      <c r="BH497" s="114">
        <f t="shared" si="136"/>
        <v>0</v>
      </c>
      <c r="BI497" s="114">
        <f t="shared" si="137"/>
        <v>0</v>
      </c>
      <c r="BJ497" s="114">
        <f t="shared" si="138"/>
        <v>0</v>
      </c>
      <c r="BK497" s="15" t="s">
        <v>76</v>
      </c>
      <c r="BL497" s="114">
        <f t="shared" si="139"/>
        <v>3270</v>
      </c>
      <c r="BM497" s="15" t="s">
        <v>125</v>
      </c>
      <c r="BN497" s="113" t="s">
        <v>1584</v>
      </c>
    </row>
    <row r="498" spans="1:66" s="2" customFormat="1" ht="55.5" customHeight="1" x14ac:dyDescent="0.2">
      <c r="A498" s="26"/>
      <c r="B498" s="133"/>
      <c r="C498" s="192" t="s">
        <v>1585</v>
      </c>
      <c r="D498" s="192" t="s">
        <v>119</v>
      </c>
      <c r="E498" s="193" t="s">
        <v>1586</v>
      </c>
      <c r="F498" s="194" t="s">
        <v>1587</v>
      </c>
      <c r="G498" s="195" t="s">
        <v>122</v>
      </c>
      <c r="H498" s="196">
        <v>1</v>
      </c>
      <c r="I498" s="197">
        <v>20700</v>
      </c>
      <c r="J498" s="197">
        <f>I498*'Rekapitulace stavby'!$AI$20</f>
        <v>20700</v>
      </c>
      <c r="K498" s="197">
        <f t="shared" si="130"/>
        <v>20700</v>
      </c>
      <c r="L498" s="107" t="s">
        <v>123</v>
      </c>
      <c r="M498" s="108"/>
      <c r="N498" s="109" t="s">
        <v>1</v>
      </c>
      <c r="O498" s="110" t="s">
        <v>33</v>
      </c>
      <c r="P498" s="111">
        <v>0</v>
      </c>
      <c r="Q498" s="111">
        <f t="shared" si="131"/>
        <v>0</v>
      </c>
      <c r="R498" s="111">
        <v>0</v>
      </c>
      <c r="S498" s="111">
        <f t="shared" si="132"/>
        <v>0</v>
      </c>
      <c r="T498" s="111">
        <v>0</v>
      </c>
      <c r="U498" s="112">
        <f t="shared" si="133"/>
        <v>0</v>
      </c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S498" s="113" t="s">
        <v>124</v>
      </c>
      <c r="AU498" s="113" t="s">
        <v>119</v>
      </c>
      <c r="AV498" s="113" t="s">
        <v>1471</v>
      </c>
      <c r="AZ498" s="15" t="s">
        <v>117</v>
      </c>
      <c r="BF498" s="114">
        <f t="shared" si="134"/>
        <v>20700</v>
      </c>
      <c r="BG498" s="114">
        <f t="shared" si="135"/>
        <v>0</v>
      </c>
      <c r="BH498" s="114">
        <f t="shared" si="136"/>
        <v>0</v>
      </c>
      <c r="BI498" s="114">
        <f t="shared" si="137"/>
        <v>0</v>
      </c>
      <c r="BJ498" s="114">
        <f t="shared" si="138"/>
        <v>0</v>
      </c>
      <c r="BK498" s="15" t="s">
        <v>76</v>
      </c>
      <c r="BL498" s="114">
        <f t="shared" si="139"/>
        <v>20700</v>
      </c>
      <c r="BM498" s="15" t="s">
        <v>125</v>
      </c>
      <c r="BN498" s="113" t="s">
        <v>1588</v>
      </c>
    </row>
    <row r="499" spans="1:66" s="2" customFormat="1" ht="55.5" customHeight="1" x14ac:dyDescent="0.2">
      <c r="A499" s="26"/>
      <c r="B499" s="133"/>
      <c r="C499" s="192" t="s">
        <v>1589</v>
      </c>
      <c r="D499" s="192" t="s">
        <v>119</v>
      </c>
      <c r="E499" s="193" t="s">
        <v>1590</v>
      </c>
      <c r="F499" s="194" t="s">
        <v>1591</v>
      </c>
      <c r="G499" s="195" t="s">
        <v>122</v>
      </c>
      <c r="H499" s="196">
        <v>2</v>
      </c>
      <c r="I499" s="197">
        <v>5050</v>
      </c>
      <c r="J499" s="197">
        <f>I499*'Rekapitulace stavby'!$AI$20</f>
        <v>5050</v>
      </c>
      <c r="K499" s="197">
        <f t="shared" si="130"/>
        <v>10100</v>
      </c>
      <c r="L499" s="107" t="s">
        <v>123</v>
      </c>
      <c r="M499" s="108"/>
      <c r="N499" s="109" t="s">
        <v>1</v>
      </c>
      <c r="O499" s="110" t="s">
        <v>33</v>
      </c>
      <c r="P499" s="111">
        <v>0</v>
      </c>
      <c r="Q499" s="111">
        <f t="shared" si="131"/>
        <v>0</v>
      </c>
      <c r="R499" s="111">
        <v>0</v>
      </c>
      <c r="S499" s="111">
        <f t="shared" si="132"/>
        <v>0</v>
      </c>
      <c r="T499" s="111">
        <v>0</v>
      </c>
      <c r="U499" s="112">
        <f t="shared" si="133"/>
        <v>0</v>
      </c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S499" s="113" t="s">
        <v>124</v>
      </c>
      <c r="AU499" s="113" t="s">
        <v>119</v>
      </c>
      <c r="AV499" s="113" t="s">
        <v>1471</v>
      </c>
      <c r="AZ499" s="15" t="s">
        <v>117</v>
      </c>
      <c r="BF499" s="114">
        <f t="shared" si="134"/>
        <v>10100</v>
      </c>
      <c r="BG499" s="114">
        <f t="shared" si="135"/>
        <v>0</v>
      </c>
      <c r="BH499" s="114">
        <f t="shared" si="136"/>
        <v>0</v>
      </c>
      <c r="BI499" s="114">
        <f t="shared" si="137"/>
        <v>0</v>
      </c>
      <c r="BJ499" s="114">
        <f t="shared" si="138"/>
        <v>0</v>
      </c>
      <c r="BK499" s="15" t="s">
        <v>76</v>
      </c>
      <c r="BL499" s="114">
        <f t="shared" si="139"/>
        <v>10100</v>
      </c>
      <c r="BM499" s="15" t="s">
        <v>125</v>
      </c>
      <c r="BN499" s="113" t="s">
        <v>1592</v>
      </c>
    </row>
    <row r="500" spans="1:66" s="2" customFormat="1" ht="55.5" customHeight="1" x14ac:dyDescent="0.2">
      <c r="A500" s="26"/>
      <c r="B500" s="133"/>
      <c r="C500" s="192" t="s">
        <v>1593</v>
      </c>
      <c r="D500" s="192" t="s">
        <v>119</v>
      </c>
      <c r="E500" s="193" t="s">
        <v>1594</v>
      </c>
      <c r="F500" s="194" t="s">
        <v>1595</v>
      </c>
      <c r="G500" s="195" t="s">
        <v>122</v>
      </c>
      <c r="H500" s="196">
        <v>1</v>
      </c>
      <c r="I500" s="197">
        <v>12900</v>
      </c>
      <c r="J500" s="197">
        <f>I500*'Rekapitulace stavby'!$AI$20</f>
        <v>12900</v>
      </c>
      <c r="K500" s="197">
        <f t="shared" si="130"/>
        <v>12900</v>
      </c>
      <c r="L500" s="107" t="s">
        <v>123</v>
      </c>
      <c r="M500" s="108"/>
      <c r="N500" s="109" t="s">
        <v>1</v>
      </c>
      <c r="O500" s="110" t="s">
        <v>33</v>
      </c>
      <c r="P500" s="111">
        <v>0</v>
      </c>
      <c r="Q500" s="111">
        <f t="shared" si="131"/>
        <v>0</v>
      </c>
      <c r="R500" s="111">
        <v>0</v>
      </c>
      <c r="S500" s="111">
        <f t="shared" si="132"/>
        <v>0</v>
      </c>
      <c r="T500" s="111">
        <v>0</v>
      </c>
      <c r="U500" s="112">
        <f t="shared" si="133"/>
        <v>0</v>
      </c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S500" s="113" t="s">
        <v>124</v>
      </c>
      <c r="AU500" s="113" t="s">
        <v>119</v>
      </c>
      <c r="AV500" s="113" t="s">
        <v>1471</v>
      </c>
      <c r="AZ500" s="15" t="s">
        <v>117</v>
      </c>
      <c r="BF500" s="114">
        <f t="shared" si="134"/>
        <v>12900</v>
      </c>
      <c r="BG500" s="114">
        <f t="shared" si="135"/>
        <v>0</v>
      </c>
      <c r="BH500" s="114">
        <f t="shared" si="136"/>
        <v>0</v>
      </c>
      <c r="BI500" s="114">
        <f t="shared" si="137"/>
        <v>0</v>
      </c>
      <c r="BJ500" s="114">
        <f t="shared" si="138"/>
        <v>0</v>
      </c>
      <c r="BK500" s="15" t="s">
        <v>76</v>
      </c>
      <c r="BL500" s="114">
        <f t="shared" si="139"/>
        <v>12900</v>
      </c>
      <c r="BM500" s="15" t="s">
        <v>125</v>
      </c>
      <c r="BN500" s="113" t="s">
        <v>1596</v>
      </c>
    </row>
    <row r="501" spans="1:66" s="2" customFormat="1" ht="49.15" customHeight="1" x14ac:dyDescent="0.2">
      <c r="A501" s="26"/>
      <c r="B501" s="133"/>
      <c r="C501" s="192" t="s">
        <v>1597</v>
      </c>
      <c r="D501" s="192" t="s">
        <v>119</v>
      </c>
      <c r="E501" s="193" t="s">
        <v>1598</v>
      </c>
      <c r="F501" s="194" t="s">
        <v>1599</v>
      </c>
      <c r="G501" s="195" t="s">
        <v>122</v>
      </c>
      <c r="H501" s="196">
        <v>5</v>
      </c>
      <c r="I501" s="197">
        <v>2480</v>
      </c>
      <c r="J501" s="197">
        <f>I501*'Rekapitulace stavby'!$AI$20</f>
        <v>2480</v>
      </c>
      <c r="K501" s="197">
        <f t="shared" ref="K501:K518" si="140">ROUND(J501*H501,2)</f>
        <v>12400</v>
      </c>
      <c r="L501" s="107" t="s">
        <v>123</v>
      </c>
      <c r="M501" s="108"/>
      <c r="N501" s="109" t="s">
        <v>1</v>
      </c>
      <c r="O501" s="110" t="s">
        <v>33</v>
      </c>
      <c r="P501" s="111">
        <v>0</v>
      </c>
      <c r="Q501" s="111">
        <f t="shared" ref="Q501:Q518" si="141">P501*H501</f>
        <v>0</v>
      </c>
      <c r="R501" s="111">
        <v>0</v>
      </c>
      <c r="S501" s="111">
        <f t="shared" ref="S501:S518" si="142">R501*H501</f>
        <v>0</v>
      </c>
      <c r="T501" s="111">
        <v>0</v>
      </c>
      <c r="U501" s="112">
        <f t="shared" ref="U501:U518" si="143">T501*H501</f>
        <v>0</v>
      </c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S501" s="113" t="s">
        <v>124</v>
      </c>
      <c r="AU501" s="113" t="s">
        <v>119</v>
      </c>
      <c r="AV501" s="113" t="s">
        <v>1471</v>
      </c>
      <c r="AZ501" s="15" t="s">
        <v>117</v>
      </c>
      <c r="BF501" s="114">
        <f t="shared" ref="BF501:BF518" si="144">IF(O501="základní",K501,0)</f>
        <v>12400</v>
      </c>
      <c r="BG501" s="114">
        <f t="shared" ref="BG501:BG518" si="145">IF(O501="snížená",K501,0)</f>
        <v>0</v>
      </c>
      <c r="BH501" s="114">
        <f t="shared" ref="BH501:BH518" si="146">IF(O501="zákl. přenesená",K501,0)</f>
        <v>0</v>
      </c>
      <c r="BI501" s="114">
        <f t="shared" ref="BI501:BI518" si="147">IF(O501="sníž. přenesená",K501,0)</f>
        <v>0</v>
      </c>
      <c r="BJ501" s="114">
        <f t="shared" ref="BJ501:BJ518" si="148">IF(O501="nulová",K501,0)</f>
        <v>0</v>
      </c>
      <c r="BK501" s="15" t="s">
        <v>76</v>
      </c>
      <c r="BL501" s="114">
        <f t="shared" ref="BL501:BL518" si="149">ROUND(J501*H501,2)</f>
        <v>12400</v>
      </c>
      <c r="BM501" s="15" t="s">
        <v>125</v>
      </c>
      <c r="BN501" s="113" t="s">
        <v>1600</v>
      </c>
    </row>
    <row r="502" spans="1:66" s="2" customFormat="1" ht="49.15" customHeight="1" x14ac:dyDescent="0.2">
      <c r="A502" s="26"/>
      <c r="B502" s="133"/>
      <c r="C502" s="192" t="s">
        <v>1601</v>
      </c>
      <c r="D502" s="192" t="s">
        <v>119</v>
      </c>
      <c r="E502" s="193" t="s">
        <v>1602</v>
      </c>
      <c r="F502" s="194" t="s">
        <v>1603</v>
      </c>
      <c r="G502" s="195" t="s">
        <v>122</v>
      </c>
      <c r="H502" s="196">
        <v>5</v>
      </c>
      <c r="I502" s="197">
        <v>2220</v>
      </c>
      <c r="J502" s="197">
        <f>I502*'Rekapitulace stavby'!$AI$20</f>
        <v>2220</v>
      </c>
      <c r="K502" s="197">
        <f t="shared" si="140"/>
        <v>11100</v>
      </c>
      <c r="L502" s="107" t="s">
        <v>123</v>
      </c>
      <c r="M502" s="108"/>
      <c r="N502" s="109" t="s">
        <v>1</v>
      </c>
      <c r="O502" s="110" t="s">
        <v>33</v>
      </c>
      <c r="P502" s="111">
        <v>0</v>
      </c>
      <c r="Q502" s="111">
        <f t="shared" si="141"/>
        <v>0</v>
      </c>
      <c r="R502" s="111">
        <v>0</v>
      </c>
      <c r="S502" s="111">
        <f t="shared" si="142"/>
        <v>0</v>
      </c>
      <c r="T502" s="111">
        <v>0</v>
      </c>
      <c r="U502" s="112">
        <f t="shared" si="143"/>
        <v>0</v>
      </c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S502" s="113" t="s">
        <v>124</v>
      </c>
      <c r="AU502" s="113" t="s">
        <v>119</v>
      </c>
      <c r="AV502" s="113" t="s">
        <v>1471</v>
      </c>
      <c r="AZ502" s="15" t="s">
        <v>117</v>
      </c>
      <c r="BF502" s="114">
        <f t="shared" si="144"/>
        <v>11100</v>
      </c>
      <c r="BG502" s="114">
        <f t="shared" si="145"/>
        <v>0</v>
      </c>
      <c r="BH502" s="114">
        <f t="shared" si="146"/>
        <v>0</v>
      </c>
      <c r="BI502" s="114">
        <f t="shared" si="147"/>
        <v>0</v>
      </c>
      <c r="BJ502" s="114">
        <f t="shared" si="148"/>
        <v>0</v>
      </c>
      <c r="BK502" s="15" t="s">
        <v>76</v>
      </c>
      <c r="BL502" s="114">
        <f t="shared" si="149"/>
        <v>11100</v>
      </c>
      <c r="BM502" s="15" t="s">
        <v>125</v>
      </c>
      <c r="BN502" s="113" t="s">
        <v>1604</v>
      </c>
    </row>
    <row r="503" spans="1:66" s="2" customFormat="1" ht="49.15" customHeight="1" x14ac:dyDescent="0.2">
      <c r="A503" s="26"/>
      <c r="B503" s="133"/>
      <c r="C503" s="192" t="s">
        <v>1605</v>
      </c>
      <c r="D503" s="192" t="s">
        <v>119</v>
      </c>
      <c r="E503" s="193" t="s">
        <v>1606</v>
      </c>
      <c r="F503" s="194" t="s">
        <v>1607</v>
      </c>
      <c r="G503" s="195" t="s">
        <v>122</v>
      </c>
      <c r="H503" s="196">
        <v>10</v>
      </c>
      <c r="I503" s="197">
        <v>2850</v>
      </c>
      <c r="J503" s="197">
        <f>I503*'Rekapitulace stavby'!$AI$20</f>
        <v>2850</v>
      </c>
      <c r="K503" s="197">
        <f t="shared" si="140"/>
        <v>28500</v>
      </c>
      <c r="L503" s="107" t="s">
        <v>123</v>
      </c>
      <c r="M503" s="108"/>
      <c r="N503" s="109" t="s">
        <v>1</v>
      </c>
      <c r="O503" s="110" t="s">
        <v>33</v>
      </c>
      <c r="P503" s="111">
        <v>0</v>
      </c>
      <c r="Q503" s="111">
        <f t="shared" si="141"/>
        <v>0</v>
      </c>
      <c r="R503" s="111">
        <v>0</v>
      </c>
      <c r="S503" s="111">
        <f t="shared" si="142"/>
        <v>0</v>
      </c>
      <c r="T503" s="111">
        <v>0</v>
      </c>
      <c r="U503" s="112">
        <f t="shared" si="143"/>
        <v>0</v>
      </c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S503" s="113" t="s">
        <v>124</v>
      </c>
      <c r="AU503" s="113" t="s">
        <v>119</v>
      </c>
      <c r="AV503" s="113" t="s">
        <v>1471</v>
      </c>
      <c r="AZ503" s="15" t="s">
        <v>117</v>
      </c>
      <c r="BF503" s="114">
        <f t="shared" si="144"/>
        <v>28500</v>
      </c>
      <c r="BG503" s="114">
        <f t="shared" si="145"/>
        <v>0</v>
      </c>
      <c r="BH503" s="114">
        <f t="shared" si="146"/>
        <v>0</v>
      </c>
      <c r="BI503" s="114">
        <f t="shared" si="147"/>
        <v>0</v>
      </c>
      <c r="BJ503" s="114">
        <f t="shared" si="148"/>
        <v>0</v>
      </c>
      <c r="BK503" s="15" t="s">
        <v>76</v>
      </c>
      <c r="BL503" s="114">
        <f t="shared" si="149"/>
        <v>28500</v>
      </c>
      <c r="BM503" s="15" t="s">
        <v>125</v>
      </c>
      <c r="BN503" s="113" t="s">
        <v>1608</v>
      </c>
    </row>
    <row r="504" spans="1:66" s="2" customFormat="1" ht="49.15" customHeight="1" x14ac:dyDescent="0.2">
      <c r="A504" s="26"/>
      <c r="B504" s="133"/>
      <c r="C504" s="192" t="s">
        <v>1609</v>
      </c>
      <c r="D504" s="192" t="s">
        <v>119</v>
      </c>
      <c r="E504" s="193" t="s">
        <v>1610</v>
      </c>
      <c r="F504" s="194" t="s">
        <v>1611</v>
      </c>
      <c r="G504" s="195" t="s">
        <v>122</v>
      </c>
      <c r="H504" s="196">
        <v>10</v>
      </c>
      <c r="I504" s="197">
        <v>3190</v>
      </c>
      <c r="J504" s="197">
        <f>I504*'Rekapitulace stavby'!$AI$20</f>
        <v>3190</v>
      </c>
      <c r="K504" s="197">
        <f t="shared" si="140"/>
        <v>31900</v>
      </c>
      <c r="L504" s="107" t="s">
        <v>123</v>
      </c>
      <c r="M504" s="108"/>
      <c r="N504" s="109" t="s">
        <v>1</v>
      </c>
      <c r="O504" s="110" t="s">
        <v>33</v>
      </c>
      <c r="P504" s="111">
        <v>0</v>
      </c>
      <c r="Q504" s="111">
        <f t="shared" si="141"/>
        <v>0</v>
      </c>
      <c r="R504" s="111">
        <v>0</v>
      </c>
      <c r="S504" s="111">
        <f t="shared" si="142"/>
        <v>0</v>
      </c>
      <c r="T504" s="111">
        <v>0</v>
      </c>
      <c r="U504" s="112">
        <f t="shared" si="143"/>
        <v>0</v>
      </c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S504" s="113" t="s">
        <v>124</v>
      </c>
      <c r="AU504" s="113" t="s">
        <v>119</v>
      </c>
      <c r="AV504" s="113" t="s">
        <v>1471</v>
      </c>
      <c r="AZ504" s="15" t="s">
        <v>117</v>
      </c>
      <c r="BF504" s="114">
        <f t="shared" si="144"/>
        <v>31900</v>
      </c>
      <c r="BG504" s="114">
        <f t="shared" si="145"/>
        <v>0</v>
      </c>
      <c r="BH504" s="114">
        <f t="shared" si="146"/>
        <v>0</v>
      </c>
      <c r="BI504" s="114">
        <f t="shared" si="147"/>
        <v>0</v>
      </c>
      <c r="BJ504" s="114">
        <f t="shared" si="148"/>
        <v>0</v>
      </c>
      <c r="BK504" s="15" t="s">
        <v>76</v>
      </c>
      <c r="BL504" s="114">
        <f t="shared" si="149"/>
        <v>31900</v>
      </c>
      <c r="BM504" s="15" t="s">
        <v>125</v>
      </c>
      <c r="BN504" s="113" t="s">
        <v>1612</v>
      </c>
    </row>
    <row r="505" spans="1:66" s="2" customFormat="1" ht="49.15" customHeight="1" x14ac:dyDescent="0.2">
      <c r="A505" s="26"/>
      <c r="B505" s="133"/>
      <c r="C505" s="192" t="s">
        <v>1613</v>
      </c>
      <c r="D505" s="192" t="s">
        <v>119</v>
      </c>
      <c r="E505" s="193" t="s">
        <v>1614</v>
      </c>
      <c r="F505" s="194" t="s">
        <v>1615</v>
      </c>
      <c r="G505" s="195" t="s">
        <v>122</v>
      </c>
      <c r="H505" s="196">
        <v>10</v>
      </c>
      <c r="I505" s="197">
        <v>3260</v>
      </c>
      <c r="J505" s="197">
        <f>I505*'Rekapitulace stavby'!$AI$20</f>
        <v>3260</v>
      </c>
      <c r="K505" s="197">
        <f t="shared" si="140"/>
        <v>32600</v>
      </c>
      <c r="L505" s="107" t="s">
        <v>123</v>
      </c>
      <c r="M505" s="108"/>
      <c r="N505" s="109" t="s">
        <v>1</v>
      </c>
      <c r="O505" s="110" t="s">
        <v>33</v>
      </c>
      <c r="P505" s="111">
        <v>0</v>
      </c>
      <c r="Q505" s="111">
        <f t="shared" si="141"/>
        <v>0</v>
      </c>
      <c r="R505" s="111">
        <v>0</v>
      </c>
      <c r="S505" s="111">
        <f t="shared" si="142"/>
        <v>0</v>
      </c>
      <c r="T505" s="111">
        <v>0</v>
      </c>
      <c r="U505" s="112">
        <f t="shared" si="143"/>
        <v>0</v>
      </c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S505" s="113" t="s">
        <v>124</v>
      </c>
      <c r="AU505" s="113" t="s">
        <v>119</v>
      </c>
      <c r="AV505" s="113" t="s">
        <v>1471</v>
      </c>
      <c r="AZ505" s="15" t="s">
        <v>117</v>
      </c>
      <c r="BF505" s="114">
        <f t="shared" si="144"/>
        <v>32600</v>
      </c>
      <c r="BG505" s="114">
        <f t="shared" si="145"/>
        <v>0</v>
      </c>
      <c r="BH505" s="114">
        <f t="shared" si="146"/>
        <v>0</v>
      </c>
      <c r="BI505" s="114">
        <f t="shared" si="147"/>
        <v>0</v>
      </c>
      <c r="BJ505" s="114">
        <f t="shared" si="148"/>
        <v>0</v>
      </c>
      <c r="BK505" s="15" t="s">
        <v>76</v>
      </c>
      <c r="BL505" s="114">
        <f t="shared" si="149"/>
        <v>32600</v>
      </c>
      <c r="BM505" s="15" t="s">
        <v>125</v>
      </c>
      <c r="BN505" s="113" t="s">
        <v>1616</v>
      </c>
    </row>
    <row r="506" spans="1:66" s="2" customFormat="1" ht="49.15" customHeight="1" x14ac:dyDescent="0.2">
      <c r="A506" s="26"/>
      <c r="B506" s="133"/>
      <c r="C506" s="192" t="s">
        <v>1617</v>
      </c>
      <c r="D506" s="192" t="s">
        <v>119</v>
      </c>
      <c r="E506" s="193" t="s">
        <v>1618</v>
      </c>
      <c r="F506" s="194" t="s">
        <v>1619</v>
      </c>
      <c r="G506" s="195" t="s">
        <v>122</v>
      </c>
      <c r="H506" s="196">
        <v>5</v>
      </c>
      <c r="I506" s="197">
        <v>2960</v>
      </c>
      <c r="J506" s="197">
        <f>I506*'Rekapitulace stavby'!$AI$20</f>
        <v>2960</v>
      </c>
      <c r="K506" s="197">
        <f t="shared" si="140"/>
        <v>14800</v>
      </c>
      <c r="L506" s="107" t="s">
        <v>123</v>
      </c>
      <c r="M506" s="108"/>
      <c r="N506" s="109" t="s">
        <v>1</v>
      </c>
      <c r="O506" s="110" t="s">
        <v>33</v>
      </c>
      <c r="P506" s="111">
        <v>0</v>
      </c>
      <c r="Q506" s="111">
        <f t="shared" si="141"/>
        <v>0</v>
      </c>
      <c r="R506" s="111">
        <v>0</v>
      </c>
      <c r="S506" s="111">
        <f t="shared" si="142"/>
        <v>0</v>
      </c>
      <c r="T506" s="111">
        <v>0</v>
      </c>
      <c r="U506" s="112">
        <f t="shared" si="143"/>
        <v>0</v>
      </c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S506" s="113" t="s">
        <v>124</v>
      </c>
      <c r="AU506" s="113" t="s">
        <v>119</v>
      </c>
      <c r="AV506" s="113" t="s">
        <v>1471</v>
      </c>
      <c r="AZ506" s="15" t="s">
        <v>117</v>
      </c>
      <c r="BF506" s="114">
        <f t="shared" si="144"/>
        <v>14800</v>
      </c>
      <c r="BG506" s="114">
        <f t="shared" si="145"/>
        <v>0</v>
      </c>
      <c r="BH506" s="114">
        <f t="shared" si="146"/>
        <v>0</v>
      </c>
      <c r="BI506" s="114">
        <f t="shared" si="147"/>
        <v>0</v>
      </c>
      <c r="BJ506" s="114">
        <f t="shared" si="148"/>
        <v>0</v>
      </c>
      <c r="BK506" s="15" t="s">
        <v>76</v>
      </c>
      <c r="BL506" s="114">
        <f t="shared" si="149"/>
        <v>14800</v>
      </c>
      <c r="BM506" s="15" t="s">
        <v>125</v>
      </c>
      <c r="BN506" s="113" t="s">
        <v>1620</v>
      </c>
    </row>
    <row r="507" spans="1:66" s="2" customFormat="1" ht="49.15" customHeight="1" x14ac:dyDescent="0.2">
      <c r="A507" s="26"/>
      <c r="B507" s="133"/>
      <c r="C507" s="192" t="s">
        <v>1621</v>
      </c>
      <c r="D507" s="192" t="s">
        <v>119</v>
      </c>
      <c r="E507" s="193" t="s">
        <v>1622</v>
      </c>
      <c r="F507" s="194" t="s">
        <v>1623</v>
      </c>
      <c r="G507" s="195" t="s">
        <v>122</v>
      </c>
      <c r="H507" s="196">
        <v>5</v>
      </c>
      <c r="I507" s="197">
        <v>2960</v>
      </c>
      <c r="J507" s="197">
        <f>I507*'Rekapitulace stavby'!$AI$20</f>
        <v>2960</v>
      </c>
      <c r="K507" s="197">
        <f t="shared" si="140"/>
        <v>14800</v>
      </c>
      <c r="L507" s="107" t="s">
        <v>123</v>
      </c>
      <c r="M507" s="108"/>
      <c r="N507" s="109" t="s">
        <v>1</v>
      </c>
      <c r="O507" s="110" t="s">
        <v>33</v>
      </c>
      <c r="P507" s="111">
        <v>0</v>
      </c>
      <c r="Q507" s="111">
        <f t="shared" si="141"/>
        <v>0</v>
      </c>
      <c r="R507" s="111">
        <v>0</v>
      </c>
      <c r="S507" s="111">
        <f t="shared" si="142"/>
        <v>0</v>
      </c>
      <c r="T507" s="111">
        <v>0</v>
      </c>
      <c r="U507" s="112">
        <f t="shared" si="143"/>
        <v>0</v>
      </c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S507" s="113" t="s">
        <v>124</v>
      </c>
      <c r="AU507" s="113" t="s">
        <v>119</v>
      </c>
      <c r="AV507" s="113" t="s">
        <v>1471</v>
      </c>
      <c r="AZ507" s="15" t="s">
        <v>117</v>
      </c>
      <c r="BF507" s="114">
        <f t="shared" si="144"/>
        <v>14800</v>
      </c>
      <c r="BG507" s="114">
        <f t="shared" si="145"/>
        <v>0</v>
      </c>
      <c r="BH507" s="114">
        <f t="shared" si="146"/>
        <v>0</v>
      </c>
      <c r="BI507" s="114">
        <f t="shared" si="147"/>
        <v>0</v>
      </c>
      <c r="BJ507" s="114">
        <f t="shared" si="148"/>
        <v>0</v>
      </c>
      <c r="BK507" s="15" t="s">
        <v>76</v>
      </c>
      <c r="BL507" s="114">
        <f t="shared" si="149"/>
        <v>14800</v>
      </c>
      <c r="BM507" s="15" t="s">
        <v>125</v>
      </c>
      <c r="BN507" s="113" t="s">
        <v>1624</v>
      </c>
    </row>
    <row r="508" spans="1:66" s="2" customFormat="1" ht="55.5" customHeight="1" x14ac:dyDescent="0.2">
      <c r="A508" s="26"/>
      <c r="B508" s="133"/>
      <c r="C508" s="192" t="s">
        <v>1625</v>
      </c>
      <c r="D508" s="192" t="s">
        <v>119</v>
      </c>
      <c r="E508" s="193" t="s">
        <v>1626</v>
      </c>
      <c r="F508" s="194" t="s">
        <v>1627</v>
      </c>
      <c r="G508" s="195" t="s">
        <v>122</v>
      </c>
      <c r="H508" s="196">
        <v>6</v>
      </c>
      <c r="I508" s="197">
        <v>21000</v>
      </c>
      <c r="J508" s="197">
        <f>I508*'Rekapitulace stavby'!$AI$20</f>
        <v>21000</v>
      </c>
      <c r="K508" s="197">
        <f t="shared" si="140"/>
        <v>126000</v>
      </c>
      <c r="L508" s="107" t="s">
        <v>123</v>
      </c>
      <c r="M508" s="108"/>
      <c r="N508" s="109" t="s">
        <v>1</v>
      </c>
      <c r="O508" s="110" t="s">
        <v>33</v>
      </c>
      <c r="P508" s="111">
        <v>0</v>
      </c>
      <c r="Q508" s="111">
        <f t="shared" si="141"/>
        <v>0</v>
      </c>
      <c r="R508" s="111">
        <v>0</v>
      </c>
      <c r="S508" s="111">
        <f t="shared" si="142"/>
        <v>0</v>
      </c>
      <c r="T508" s="111">
        <v>0</v>
      </c>
      <c r="U508" s="112">
        <f t="shared" si="143"/>
        <v>0</v>
      </c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S508" s="113" t="s">
        <v>124</v>
      </c>
      <c r="AU508" s="113" t="s">
        <v>119</v>
      </c>
      <c r="AV508" s="113" t="s">
        <v>1471</v>
      </c>
      <c r="AZ508" s="15" t="s">
        <v>117</v>
      </c>
      <c r="BF508" s="114">
        <f t="shared" si="144"/>
        <v>126000</v>
      </c>
      <c r="BG508" s="114">
        <f t="shared" si="145"/>
        <v>0</v>
      </c>
      <c r="BH508" s="114">
        <f t="shared" si="146"/>
        <v>0</v>
      </c>
      <c r="BI508" s="114">
        <f t="shared" si="147"/>
        <v>0</v>
      </c>
      <c r="BJ508" s="114">
        <f t="shared" si="148"/>
        <v>0</v>
      </c>
      <c r="BK508" s="15" t="s">
        <v>76</v>
      </c>
      <c r="BL508" s="114">
        <f t="shared" si="149"/>
        <v>126000</v>
      </c>
      <c r="BM508" s="15" t="s">
        <v>125</v>
      </c>
      <c r="BN508" s="113" t="s">
        <v>1628</v>
      </c>
    </row>
    <row r="509" spans="1:66" s="2" customFormat="1" ht="55.5" customHeight="1" x14ac:dyDescent="0.2">
      <c r="A509" s="26"/>
      <c r="B509" s="133"/>
      <c r="C509" s="192" t="s">
        <v>1629</v>
      </c>
      <c r="D509" s="192" t="s">
        <v>119</v>
      </c>
      <c r="E509" s="193" t="s">
        <v>1630</v>
      </c>
      <c r="F509" s="194" t="s">
        <v>1631</v>
      </c>
      <c r="G509" s="195" t="s">
        <v>122</v>
      </c>
      <c r="H509" s="196">
        <v>6</v>
      </c>
      <c r="I509" s="197">
        <v>26000</v>
      </c>
      <c r="J509" s="197">
        <f>I509*'Rekapitulace stavby'!$AI$20</f>
        <v>26000</v>
      </c>
      <c r="K509" s="197">
        <f t="shared" si="140"/>
        <v>156000</v>
      </c>
      <c r="L509" s="107" t="s">
        <v>123</v>
      </c>
      <c r="M509" s="108"/>
      <c r="N509" s="109" t="s">
        <v>1</v>
      </c>
      <c r="O509" s="110" t="s">
        <v>33</v>
      </c>
      <c r="P509" s="111">
        <v>0</v>
      </c>
      <c r="Q509" s="111">
        <f t="shared" si="141"/>
        <v>0</v>
      </c>
      <c r="R509" s="111">
        <v>0</v>
      </c>
      <c r="S509" s="111">
        <f t="shared" si="142"/>
        <v>0</v>
      </c>
      <c r="T509" s="111">
        <v>0</v>
      </c>
      <c r="U509" s="112">
        <f t="shared" si="143"/>
        <v>0</v>
      </c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S509" s="113" t="s">
        <v>124</v>
      </c>
      <c r="AU509" s="113" t="s">
        <v>119</v>
      </c>
      <c r="AV509" s="113" t="s">
        <v>1471</v>
      </c>
      <c r="AZ509" s="15" t="s">
        <v>117</v>
      </c>
      <c r="BF509" s="114">
        <f t="shared" si="144"/>
        <v>156000</v>
      </c>
      <c r="BG509" s="114">
        <f t="shared" si="145"/>
        <v>0</v>
      </c>
      <c r="BH509" s="114">
        <f t="shared" si="146"/>
        <v>0</v>
      </c>
      <c r="BI509" s="114">
        <f t="shared" si="147"/>
        <v>0</v>
      </c>
      <c r="BJ509" s="114">
        <f t="shared" si="148"/>
        <v>0</v>
      </c>
      <c r="BK509" s="15" t="s">
        <v>76</v>
      </c>
      <c r="BL509" s="114">
        <f t="shared" si="149"/>
        <v>156000</v>
      </c>
      <c r="BM509" s="15" t="s">
        <v>125</v>
      </c>
      <c r="BN509" s="113" t="s">
        <v>1632</v>
      </c>
    </row>
    <row r="510" spans="1:66" s="2" customFormat="1" ht="55.5" customHeight="1" x14ac:dyDescent="0.2">
      <c r="A510" s="26"/>
      <c r="B510" s="133"/>
      <c r="C510" s="192" t="s">
        <v>1633</v>
      </c>
      <c r="D510" s="192" t="s">
        <v>119</v>
      </c>
      <c r="E510" s="193" t="s">
        <v>1634</v>
      </c>
      <c r="F510" s="194" t="s">
        <v>1635</v>
      </c>
      <c r="G510" s="195" t="s">
        <v>122</v>
      </c>
      <c r="H510" s="196">
        <v>6</v>
      </c>
      <c r="I510" s="197">
        <v>8120</v>
      </c>
      <c r="J510" s="197">
        <f>I510*'Rekapitulace stavby'!$AI$20</f>
        <v>8120</v>
      </c>
      <c r="K510" s="197">
        <f t="shared" si="140"/>
        <v>48720</v>
      </c>
      <c r="L510" s="107" t="s">
        <v>123</v>
      </c>
      <c r="M510" s="108"/>
      <c r="N510" s="109" t="s">
        <v>1</v>
      </c>
      <c r="O510" s="110" t="s">
        <v>33</v>
      </c>
      <c r="P510" s="111">
        <v>0</v>
      </c>
      <c r="Q510" s="111">
        <f t="shared" si="141"/>
        <v>0</v>
      </c>
      <c r="R510" s="111">
        <v>0</v>
      </c>
      <c r="S510" s="111">
        <f t="shared" si="142"/>
        <v>0</v>
      </c>
      <c r="T510" s="111">
        <v>0</v>
      </c>
      <c r="U510" s="112">
        <f t="shared" si="143"/>
        <v>0</v>
      </c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S510" s="113" t="s">
        <v>124</v>
      </c>
      <c r="AU510" s="113" t="s">
        <v>119</v>
      </c>
      <c r="AV510" s="113" t="s">
        <v>1471</v>
      </c>
      <c r="AZ510" s="15" t="s">
        <v>117</v>
      </c>
      <c r="BF510" s="114">
        <f t="shared" si="144"/>
        <v>48720</v>
      </c>
      <c r="BG510" s="114">
        <f t="shared" si="145"/>
        <v>0</v>
      </c>
      <c r="BH510" s="114">
        <f t="shared" si="146"/>
        <v>0</v>
      </c>
      <c r="BI510" s="114">
        <f t="shared" si="147"/>
        <v>0</v>
      </c>
      <c r="BJ510" s="114">
        <f t="shared" si="148"/>
        <v>0</v>
      </c>
      <c r="BK510" s="15" t="s">
        <v>76</v>
      </c>
      <c r="BL510" s="114">
        <f t="shared" si="149"/>
        <v>48720</v>
      </c>
      <c r="BM510" s="15" t="s">
        <v>125</v>
      </c>
      <c r="BN510" s="113" t="s">
        <v>1636</v>
      </c>
    </row>
    <row r="511" spans="1:66" s="2" customFormat="1" ht="55.5" customHeight="1" x14ac:dyDescent="0.2">
      <c r="A511" s="26"/>
      <c r="B511" s="133"/>
      <c r="C511" s="192" t="s">
        <v>1637</v>
      </c>
      <c r="D511" s="192" t="s">
        <v>119</v>
      </c>
      <c r="E511" s="193" t="s">
        <v>1638</v>
      </c>
      <c r="F511" s="194" t="s">
        <v>1639</v>
      </c>
      <c r="G511" s="195" t="s">
        <v>122</v>
      </c>
      <c r="H511" s="196">
        <v>9</v>
      </c>
      <c r="I511" s="197">
        <v>4390</v>
      </c>
      <c r="J511" s="197">
        <f>I511*'Rekapitulace stavby'!$AI$20</f>
        <v>4390</v>
      </c>
      <c r="K511" s="197">
        <f t="shared" si="140"/>
        <v>39510</v>
      </c>
      <c r="L511" s="107" t="s">
        <v>123</v>
      </c>
      <c r="M511" s="108"/>
      <c r="N511" s="109" t="s">
        <v>1</v>
      </c>
      <c r="O511" s="110" t="s">
        <v>33</v>
      </c>
      <c r="P511" s="111">
        <v>0</v>
      </c>
      <c r="Q511" s="111">
        <f t="shared" si="141"/>
        <v>0</v>
      </c>
      <c r="R511" s="111">
        <v>0</v>
      </c>
      <c r="S511" s="111">
        <f t="shared" si="142"/>
        <v>0</v>
      </c>
      <c r="T511" s="111">
        <v>0</v>
      </c>
      <c r="U511" s="112">
        <f t="shared" si="143"/>
        <v>0</v>
      </c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S511" s="113" t="s">
        <v>124</v>
      </c>
      <c r="AU511" s="113" t="s">
        <v>119</v>
      </c>
      <c r="AV511" s="113" t="s">
        <v>1471</v>
      </c>
      <c r="AZ511" s="15" t="s">
        <v>117</v>
      </c>
      <c r="BF511" s="114">
        <f t="shared" si="144"/>
        <v>39510</v>
      </c>
      <c r="BG511" s="114">
        <f t="shared" si="145"/>
        <v>0</v>
      </c>
      <c r="BH511" s="114">
        <f t="shared" si="146"/>
        <v>0</v>
      </c>
      <c r="BI511" s="114">
        <f t="shared" si="147"/>
        <v>0</v>
      </c>
      <c r="BJ511" s="114">
        <f t="shared" si="148"/>
        <v>0</v>
      </c>
      <c r="BK511" s="15" t="s">
        <v>76</v>
      </c>
      <c r="BL511" s="114">
        <f t="shared" si="149"/>
        <v>39510</v>
      </c>
      <c r="BM511" s="15" t="s">
        <v>125</v>
      </c>
      <c r="BN511" s="113" t="s">
        <v>1640</v>
      </c>
    </row>
    <row r="512" spans="1:66" s="2" customFormat="1" ht="33" customHeight="1" x14ac:dyDescent="0.2">
      <c r="A512" s="26"/>
      <c r="B512" s="133"/>
      <c r="C512" s="192" t="s">
        <v>1641</v>
      </c>
      <c r="D512" s="192" t="s">
        <v>119</v>
      </c>
      <c r="E512" s="193" t="s">
        <v>1642</v>
      </c>
      <c r="F512" s="194" t="s">
        <v>1643</v>
      </c>
      <c r="G512" s="195" t="s">
        <v>122</v>
      </c>
      <c r="H512" s="196">
        <v>15</v>
      </c>
      <c r="I512" s="197">
        <v>600</v>
      </c>
      <c r="J512" s="197">
        <f>I512*'Rekapitulace stavby'!$AI$20</f>
        <v>600</v>
      </c>
      <c r="K512" s="197">
        <f t="shared" si="140"/>
        <v>9000</v>
      </c>
      <c r="L512" s="107" t="s">
        <v>1340</v>
      </c>
      <c r="M512" s="108"/>
      <c r="N512" s="109" t="s">
        <v>1</v>
      </c>
      <c r="O512" s="110" t="s">
        <v>33</v>
      </c>
      <c r="P512" s="111">
        <v>0</v>
      </c>
      <c r="Q512" s="111">
        <f t="shared" si="141"/>
        <v>0</v>
      </c>
      <c r="R512" s="111">
        <v>0</v>
      </c>
      <c r="S512" s="111">
        <f t="shared" si="142"/>
        <v>0</v>
      </c>
      <c r="T512" s="111">
        <v>0</v>
      </c>
      <c r="U512" s="112">
        <f t="shared" si="143"/>
        <v>0</v>
      </c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S512" s="113" t="s">
        <v>124</v>
      </c>
      <c r="AU512" s="113" t="s">
        <v>119</v>
      </c>
      <c r="AV512" s="113" t="s">
        <v>1471</v>
      </c>
      <c r="AZ512" s="15" t="s">
        <v>117</v>
      </c>
      <c r="BF512" s="114">
        <f t="shared" si="144"/>
        <v>9000</v>
      </c>
      <c r="BG512" s="114">
        <f t="shared" si="145"/>
        <v>0</v>
      </c>
      <c r="BH512" s="114">
        <f t="shared" si="146"/>
        <v>0</v>
      </c>
      <c r="BI512" s="114">
        <f t="shared" si="147"/>
        <v>0</v>
      </c>
      <c r="BJ512" s="114">
        <f t="shared" si="148"/>
        <v>0</v>
      </c>
      <c r="BK512" s="15" t="s">
        <v>76</v>
      </c>
      <c r="BL512" s="114">
        <f t="shared" si="149"/>
        <v>9000</v>
      </c>
      <c r="BM512" s="15" t="s">
        <v>125</v>
      </c>
      <c r="BN512" s="113" t="s">
        <v>1644</v>
      </c>
    </row>
    <row r="513" spans="1:66" s="2" customFormat="1" ht="44.25" customHeight="1" x14ac:dyDescent="0.2">
      <c r="A513" s="26"/>
      <c r="B513" s="133"/>
      <c r="C513" s="192" t="s">
        <v>1645</v>
      </c>
      <c r="D513" s="192" t="s">
        <v>119</v>
      </c>
      <c r="E513" s="193" t="s">
        <v>1646</v>
      </c>
      <c r="F513" s="194" t="s">
        <v>1647</v>
      </c>
      <c r="G513" s="195" t="s">
        <v>122</v>
      </c>
      <c r="H513" s="196">
        <v>9</v>
      </c>
      <c r="I513" s="197">
        <v>8660</v>
      </c>
      <c r="J513" s="197">
        <f>I513*'Rekapitulace stavby'!$AI$20</f>
        <v>8660</v>
      </c>
      <c r="K513" s="197">
        <f t="shared" si="140"/>
        <v>77940</v>
      </c>
      <c r="L513" s="107" t="s">
        <v>123</v>
      </c>
      <c r="M513" s="108"/>
      <c r="N513" s="109" t="s">
        <v>1</v>
      </c>
      <c r="O513" s="110" t="s">
        <v>33</v>
      </c>
      <c r="P513" s="111">
        <v>0</v>
      </c>
      <c r="Q513" s="111">
        <f t="shared" si="141"/>
        <v>0</v>
      </c>
      <c r="R513" s="111">
        <v>0</v>
      </c>
      <c r="S513" s="111">
        <f t="shared" si="142"/>
        <v>0</v>
      </c>
      <c r="T513" s="111">
        <v>0</v>
      </c>
      <c r="U513" s="112">
        <f t="shared" si="143"/>
        <v>0</v>
      </c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S513" s="113" t="s">
        <v>124</v>
      </c>
      <c r="AU513" s="113" t="s">
        <v>119</v>
      </c>
      <c r="AV513" s="113" t="s">
        <v>1471</v>
      </c>
      <c r="AZ513" s="15" t="s">
        <v>117</v>
      </c>
      <c r="BF513" s="114">
        <f t="shared" si="144"/>
        <v>77940</v>
      </c>
      <c r="BG513" s="114">
        <f t="shared" si="145"/>
        <v>0</v>
      </c>
      <c r="BH513" s="114">
        <f t="shared" si="146"/>
        <v>0</v>
      </c>
      <c r="BI513" s="114">
        <f t="shared" si="147"/>
        <v>0</v>
      </c>
      <c r="BJ513" s="114">
        <f t="shared" si="148"/>
        <v>0</v>
      </c>
      <c r="BK513" s="15" t="s">
        <v>76</v>
      </c>
      <c r="BL513" s="114">
        <f t="shared" si="149"/>
        <v>77940</v>
      </c>
      <c r="BM513" s="15" t="s">
        <v>125</v>
      </c>
      <c r="BN513" s="113" t="s">
        <v>1648</v>
      </c>
    </row>
    <row r="514" spans="1:66" s="2" customFormat="1" ht="49.15" customHeight="1" x14ac:dyDescent="0.2">
      <c r="A514" s="26"/>
      <c r="B514" s="133"/>
      <c r="C514" s="192" t="s">
        <v>1124</v>
      </c>
      <c r="D514" s="192" t="s">
        <v>119</v>
      </c>
      <c r="E514" s="193" t="s">
        <v>1649</v>
      </c>
      <c r="F514" s="194" t="s">
        <v>1650</v>
      </c>
      <c r="G514" s="195" t="s">
        <v>122</v>
      </c>
      <c r="H514" s="196">
        <v>6</v>
      </c>
      <c r="I514" s="197">
        <v>8590</v>
      </c>
      <c r="J514" s="197">
        <f>I514*'Rekapitulace stavby'!$AI$20</f>
        <v>8590</v>
      </c>
      <c r="K514" s="197">
        <f t="shared" si="140"/>
        <v>51540</v>
      </c>
      <c r="L514" s="107" t="s">
        <v>123</v>
      </c>
      <c r="M514" s="108"/>
      <c r="N514" s="109" t="s">
        <v>1</v>
      </c>
      <c r="O514" s="110" t="s">
        <v>33</v>
      </c>
      <c r="P514" s="111">
        <v>0</v>
      </c>
      <c r="Q514" s="111">
        <f t="shared" si="141"/>
        <v>0</v>
      </c>
      <c r="R514" s="111">
        <v>0</v>
      </c>
      <c r="S514" s="111">
        <f t="shared" si="142"/>
        <v>0</v>
      </c>
      <c r="T514" s="111">
        <v>0</v>
      </c>
      <c r="U514" s="112">
        <f t="shared" si="143"/>
        <v>0</v>
      </c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S514" s="113" t="s">
        <v>247</v>
      </c>
      <c r="AU514" s="113" t="s">
        <v>119</v>
      </c>
      <c r="AV514" s="113" t="s">
        <v>1471</v>
      </c>
      <c r="AZ514" s="15" t="s">
        <v>117</v>
      </c>
      <c r="BF514" s="114">
        <f t="shared" si="144"/>
        <v>51540</v>
      </c>
      <c r="BG514" s="114">
        <f t="shared" si="145"/>
        <v>0</v>
      </c>
      <c r="BH514" s="114">
        <f t="shared" si="146"/>
        <v>0</v>
      </c>
      <c r="BI514" s="114">
        <f t="shared" si="147"/>
        <v>0</v>
      </c>
      <c r="BJ514" s="114">
        <f t="shared" si="148"/>
        <v>0</v>
      </c>
      <c r="BK514" s="15" t="s">
        <v>76</v>
      </c>
      <c r="BL514" s="114">
        <f t="shared" si="149"/>
        <v>51540</v>
      </c>
      <c r="BM514" s="15" t="s">
        <v>247</v>
      </c>
      <c r="BN514" s="113" t="s">
        <v>1651</v>
      </c>
    </row>
    <row r="515" spans="1:66" s="2" customFormat="1" ht="49.15" customHeight="1" x14ac:dyDescent="0.2">
      <c r="A515" s="26"/>
      <c r="B515" s="133"/>
      <c r="C515" s="192" t="s">
        <v>1652</v>
      </c>
      <c r="D515" s="192" t="s">
        <v>119</v>
      </c>
      <c r="E515" s="193" t="s">
        <v>1653</v>
      </c>
      <c r="F515" s="194" t="s">
        <v>1654</v>
      </c>
      <c r="G515" s="195" t="s">
        <v>122</v>
      </c>
      <c r="H515" s="196">
        <v>5</v>
      </c>
      <c r="I515" s="197">
        <v>9290</v>
      </c>
      <c r="J515" s="197">
        <f>I515*'Rekapitulace stavby'!$AI$20</f>
        <v>9290</v>
      </c>
      <c r="K515" s="197">
        <f t="shared" si="140"/>
        <v>46450</v>
      </c>
      <c r="L515" s="107" t="s">
        <v>123</v>
      </c>
      <c r="M515" s="108"/>
      <c r="N515" s="109" t="s">
        <v>1</v>
      </c>
      <c r="O515" s="110" t="s">
        <v>33</v>
      </c>
      <c r="P515" s="111">
        <v>0</v>
      </c>
      <c r="Q515" s="111">
        <f t="shared" si="141"/>
        <v>0</v>
      </c>
      <c r="R515" s="111">
        <v>0</v>
      </c>
      <c r="S515" s="111">
        <f t="shared" si="142"/>
        <v>0</v>
      </c>
      <c r="T515" s="111">
        <v>0</v>
      </c>
      <c r="U515" s="112">
        <f t="shared" si="143"/>
        <v>0</v>
      </c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S515" s="113" t="s">
        <v>247</v>
      </c>
      <c r="AU515" s="113" t="s">
        <v>119</v>
      </c>
      <c r="AV515" s="113" t="s">
        <v>1471</v>
      </c>
      <c r="AZ515" s="15" t="s">
        <v>117</v>
      </c>
      <c r="BF515" s="114">
        <f t="shared" si="144"/>
        <v>46450</v>
      </c>
      <c r="BG515" s="114">
        <f t="shared" si="145"/>
        <v>0</v>
      </c>
      <c r="BH515" s="114">
        <f t="shared" si="146"/>
        <v>0</v>
      </c>
      <c r="BI515" s="114">
        <f t="shared" si="147"/>
        <v>0</v>
      </c>
      <c r="BJ515" s="114">
        <f t="shared" si="148"/>
        <v>0</v>
      </c>
      <c r="BK515" s="15" t="s">
        <v>76</v>
      </c>
      <c r="BL515" s="114">
        <f t="shared" si="149"/>
        <v>46450</v>
      </c>
      <c r="BM515" s="15" t="s">
        <v>247</v>
      </c>
      <c r="BN515" s="113" t="s">
        <v>1655</v>
      </c>
    </row>
    <row r="516" spans="1:66" s="2" customFormat="1" ht="44.25" customHeight="1" x14ac:dyDescent="0.2">
      <c r="A516" s="26"/>
      <c r="B516" s="133"/>
      <c r="C516" s="192" t="s">
        <v>1656</v>
      </c>
      <c r="D516" s="192" t="s">
        <v>119</v>
      </c>
      <c r="E516" s="193" t="s">
        <v>1657</v>
      </c>
      <c r="F516" s="194" t="s">
        <v>1658</v>
      </c>
      <c r="G516" s="195" t="s">
        <v>122</v>
      </c>
      <c r="H516" s="196">
        <v>5</v>
      </c>
      <c r="I516" s="197">
        <v>1100</v>
      </c>
      <c r="J516" s="197">
        <f>I516*'Rekapitulace stavby'!$AI$20</f>
        <v>1100</v>
      </c>
      <c r="K516" s="197">
        <f t="shared" si="140"/>
        <v>5500</v>
      </c>
      <c r="L516" s="107" t="s">
        <v>1340</v>
      </c>
      <c r="M516" s="108"/>
      <c r="N516" s="109" t="s">
        <v>1</v>
      </c>
      <c r="O516" s="110" t="s">
        <v>33</v>
      </c>
      <c r="P516" s="111">
        <v>0</v>
      </c>
      <c r="Q516" s="111">
        <f t="shared" si="141"/>
        <v>0</v>
      </c>
      <c r="R516" s="111">
        <v>0</v>
      </c>
      <c r="S516" s="111">
        <f t="shared" si="142"/>
        <v>0</v>
      </c>
      <c r="T516" s="111">
        <v>0</v>
      </c>
      <c r="U516" s="112">
        <f t="shared" si="143"/>
        <v>0</v>
      </c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S516" s="113" t="s">
        <v>247</v>
      </c>
      <c r="AU516" s="113" t="s">
        <v>119</v>
      </c>
      <c r="AV516" s="113" t="s">
        <v>1471</v>
      </c>
      <c r="AZ516" s="15" t="s">
        <v>117</v>
      </c>
      <c r="BF516" s="114">
        <f t="shared" si="144"/>
        <v>5500</v>
      </c>
      <c r="BG516" s="114">
        <f t="shared" si="145"/>
        <v>0</v>
      </c>
      <c r="BH516" s="114">
        <f t="shared" si="146"/>
        <v>0</v>
      </c>
      <c r="BI516" s="114">
        <f t="shared" si="147"/>
        <v>0</v>
      </c>
      <c r="BJ516" s="114">
        <f t="shared" si="148"/>
        <v>0</v>
      </c>
      <c r="BK516" s="15" t="s">
        <v>76</v>
      </c>
      <c r="BL516" s="114">
        <f t="shared" si="149"/>
        <v>5500</v>
      </c>
      <c r="BM516" s="15" t="s">
        <v>247</v>
      </c>
      <c r="BN516" s="113" t="s">
        <v>1659</v>
      </c>
    </row>
    <row r="517" spans="1:66" s="2" customFormat="1" ht="37.9" customHeight="1" x14ac:dyDescent="0.2">
      <c r="A517" s="26"/>
      <c r="B517" s="133"/>
      <c r="C517" s="192" t="s">
        <v>1660</v>
      </c>
      <c r="D517" s="192" t="s">
        <v>119</v>
      </c>
      <c r="E517" s="193" t="s">
        <v>1661</v>
      </c>
      <c r="F517" s="194" t="s">
        <v>1662</v>
      </c>
      <c r="G517" s="195" t="s">
        <v>122</v>
      </c>
      <c r="H517" s="196">
        <v>10</v>
      </c>
      <c r="I517" s="197">
        <v>1130</v>
      </c>
      <c r="J517" s="197">
        <f>I517*'Rekapitulace stavby'!$AI$20</f>
        <v>1130</v>
      </c>
      <c r="K517" s="197">
        <f t="shared" si="140"/>
        <v>11300</v>
      </c>
      <c r="L517" s="107" t="s">
        <v>123</v>
      </c>
      <c r="M517" s="108"/>
      <c r="N517" s="109" t="s">
        <v>1</v>
      </c>
      <c r="O517" s="110" t="s">
        <v>33</v>
      </c>
      <c r="P517" s="111">
        <v>0</v>
      </c>
      <c r="Q517" s="111">
        <f t="shared" si="141"/>
        <v>0</v>
      </c>
      <c r="R517" s="111">
        <v>0</v>
      </c>
      <c r="S517" s="111">
        <f t="shared" si="142"/>
        <v>0</v>
      </c>
      <c r="T517" s="111">
        <v>0</v>
      </c>
      <c r="U517" s="112">
        <f t="shared" si="143"/>
        <v>0</v>
      </c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S517" s="113" t="s">
        <v>247</v>
      </c>
      <c r="AU517" s="113" t="s">
        <v>119</v>
      </c>
      <c r="AV517" s="113" t="s">
        <v>1471</v>
      </c>
      <c r="AZ517" s="15" t="s">
        <v>117</v>
      </c>
      <c r="BF517" s="114">
        <f t="shared" si="144"/>
        <v>11300</v>
      </c>
      <c r="BG517" s="114">
        <f t="shared" si="145"/>
        <v>0</v>
      </c>
      <c r="BH517" s="114">
        <f t="shared" si="146"/>
        <v>0</v>
      </c>
      <c r="BI517" s="114">
        <f t="shared" si="147"/>
        <v>0</v>
      </c>
      <c r="BJ517" s="114">
        <f t="shared" si="148"/>
        <v>0</v>
      </c>
      <c r="BK517" s="15" t="s">
        <v>76</v>
      </c>
      <c r="BL517" s="114">
        <f t="shared" si="149"/>
        <v>11300</v>
      </c>
      <c r="BM517" s="15" t="s">
        <v>247</v>
      </c>
      <c r="BN517" s="113" t="s">
        <v>1663</v>
      </c>
    </row>
    <row r="518" spans="1:66" s="2" customFormat="1" ht="37.9" customHeight="1" x14ac:dyDescent="0.2">
      <c r="A518" s="26"/>
      <c r="B518" s="133"/>
      <c r="C518" s="192" t="s">
        <v>1664</v>
      </c>
      <c r="D518" s="192" t="s">
        <v>119</v>
      </c>
      <c r="E518" s="193" t="s">
        <v>1665</v>
      </c>
      <c r="F518" s="194" t="s">
        <v>1666</v>
      </c>
      <c r="G518" s="195" t="s">
        <v>122</v>
      </c>
      <c r="H518" s="196">
        <v>10</v>
      </c>
      <c r="I518" s="197">
        <v>3080</v>
      </c>
      <c r="J518" s="197">
        <f>I518*'Rekapitulace stavby'!$AI$20</f>
        <v>3080</v>
      </c>
      <c r="K518" s="197">
        <f t="shared" si="140"/>
        <v>30800</v>
      </c>
      <c r="L518" s="107" t="s">
        <v>123</v>
      </c>
      <c r="M518" s="108"/>
      <c r="N518" s="109" t="s">
        <v>1</v>
      </c>
      <c r="O518" s="110" t="s">
        <v>33</v>
      </c>
      <c r="P518" s="111">
        <v>0</v>
      </c>
      <c r="Q518" s="111">
        <f t="shared" si="141"/>
        <v>0</v>
      </c>
      <c r="R518" s="111">
        <v>0</v>
      </c>
      <c r="S518" s="111">
        <f t="shared" si="142"/>
        <v>0</v>
      </c>
      <c r="T518" s="111">
        <v>0</v>
      </c>
      <c r="U518" s="112">
        <f t="shared" si="143"/>
        <v>0</v>
      </c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S518" s="113" t="s">
        <v>247</v>
      </c>
      <c r="AU518" s="113" t="s">
        <v>119</v>
      </c>
      <c r="AV518" s="113" t="s">
        <v>1471</v>
      </c>
      <c r="AZ518" s="15" t="s">
        <v>117</v>
      </c>
      <c r="BF518" s="114">
        <f t="shared" si="144"/>
        <v>30800</v>
      </c>
      <c r="BG518" s="114">
        <f t="shared" si="145"/>
        <v>0</v>
      </c>
      <c r="BH518" s="114">
        <f t="shared" si="146"/>
        <v>0</v>
      </c>
      <c r="BI518" s="114">
        <f t="shared" si="147"/>
        <v>0</v>
      </c>
      <c r="BJ518" s="114">
        <f t="shared" si="148"/>
        <v>0</v>
      </c>
      <c r="BK518" s="15" t="s">
        <v>76</v>
      </c>
      <c r="BL518" s="114">
        <f t="shared" si="149"/>
        <v>30800</v>
      </c>
      <c r="BM518" s="15" t="s">
        <v>247</v>
      </c>
      <c r="BN518" s="113" t="s">
        <v>1667</v>
      </c>
    </row>
    <row r="519" spans="1:66" s="13" customFormat="1" ht="20.85" customHeight="1" x14ac:dyDescent="0.2">
      <c r="B519" s="200"/>
      <c r="C519" s="201"/>
      <c r="D519" s="202" t="s">
        <v>67</v>
      </c>
      <c r="E519" s="202" t="s">
        <v>548</v>
      </c>
      <c r="F519" s="202" t="s">
        <v>1668</v>
      </c>
      <c r="G519" s="201"/>
      <c r="H519" s="201"/>
      <c r="I519" s="201"/>
      <c r="J519" s="197">
        <f>I519*'Rekapitulace stavby'!$AI$20</f>
        <v>0</v>
      </c>
      <c r="K519" s="203">
        <f>BL519</f>
        <v>117826.5</v>
      </c>
      <c r="M519" s="115"/>
      <c r="N519" s="117"/>
      <c r="O519" s="118"/>
      <c r="P519" s="118"/>
      <c r="Q519" s="119">
        <f>SUM(Q520:Q573)</f>
        <v>0</v>
      </c>
      <c r="R519" s="118"/>
      <c r="S519" s="119">
        <f>SUM(S520:S573)</f>
        <v>0</v>
      </c>
      <c r="T519" s="118"/>
      <c r="U519" s="120">
        <f>SUM(U520:U573)</f>
        <v>0</v>
      </c>
      <c r="AS519" s="116" t="s">
        <v>78</v>
      </c>
      <c r="AU519" s="121" t="s">
        <v>67</v>
      </c>
      <c r="AV519" s="121" t="s">
        <v>1471</v>
      </c>
      <c r="AZ519" s="116" t="s">
        <v>117</v>
      </c>
      <c r="BL519" s="122">
        <f>SUM(BL520:BL573)</f>
        <v>117826.5</v>
      </c>
    </row>
    <row r="520" spans="1:66" s="2" customFormat="1" ht="24.2" customHeight="1" x14ac:dyDescent="0.2">
      <c r="A520" s="26"/>
      <c r="B520" s="133"/>
      <c r="C520" s="192" t="s">
        <v>1669</v>
      </c>
      <c r="D520" s="192" t="s">
        <v>119</v>
      </c>
      <c r="E520" s="193" t="s">
        <v>1670</v>
      </c>
      <c r="F520" s="194" t="s">
        <v>1671</v>
      </c>
      <c r="G520" s="195" t="s">
        <v>692</v>
      </c>
      <c r="H520" s="196">
        <v>50</v>
      </c>
      <c r="I520" s="197">
        <v>26.3</v>
      </c>
      <c r="J520" s="197">
        <f>I520*'Rekapitulace stavby'!$AI$20</f>
        <v>26.3</v>
      </c>
      <c r="K520" s="197">
        <f t="shared" ref="K520:K551" si="150">ROUND(J520*H520,2)</f>
        <v>1315</v>
      </c>
      <c r="L520" s="107" t="s">
        <v>123</v>
      </c>
      <c r="M520" s="108"/>
      <c r="N520" s="109" t="s">
        <v>1</v>
      </c>
      <c r="O520" s="110" t="s">
        <v>33</v>
      </c>
      <c r="P520" s="111">
        <v>0</v>
      </c>
      <c r="Q520" s="111">
        <f t="shared" ref="Q520:Q551" si="151">P520*H520</f>
        <v>0</v>
      </c>
      <c r="R520" s="111">
        <v>0</v>
      </c>
      <c r="S520" s="111">
        <f t="shared" ref="S520:S551" si="152">R520*H520</f>
        <v>0</v>
      </c>
      <c r="T520" s="111">
        <v>0</v>
      </c>
      <c r="U520" s="112">
        <f t="shared" ref="U520:U551" si="153">T520*H520</f>
        <v>0</v>
      </c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S520" s="113" t="s">
        <v>247</v>
      </c>
      <c r="AU520" s="113" t="s">
        <v>119</v>
      </c>
      <c r="AV520" s="113" t="s">
        <v>1672</v>
      </c>
      <c r="AZ520" s="15" t="s">
        <v>117</v>
      </c>
      <c r="BF520" s="114">
        <f t="shared" ref="BF520:BF551" si="154">IF(O520="základní",K520,0)</f>
        <v>1315</v>
      </c>
      <c r="BG520" s="114">
        <f t="shared" ref="BG520:BG551" si="155">IF(O520="snížená",K520,0)</f>
        <v>0</v>
      </c>
      <c r="BH520" s="114">
        <f t="shared" ref="BH520:BH551" si="156">IF(O520="zákl. přenesená",K520,0)</f>
        <v>0</v>
      </c>
      <c r="BI520" s="114">
        <f t="shared" ref="BI520:BI551" si="157">IF(O520="sníž. přenesená",K520,0)</f>
        <v>0</v>
      </c>
      <c r="BJ520" s="114">
        <f t="shared" ref="BJ520:BJ551" si="158">IF(O520="nulová",K520,0)</f>
        <v>0</v>
      </c>
      <c r="BK520" s="15" t="s">
        <v>76</v>
      </c>
      <c r="BL520" s="114">
        <f t="shared" ref="BL520:BL551" si="159">ROUND(J520*H520,2)</f>
        <v>1315</v>
      </c>
      <c r="BM520" s="15" t="s">
        <v>247</v>
      </c>
      <c r="BN520" s="113" t="s">
        <v>1673</v>
      </c>
    </row>
    <row r="521" spans="1:66" s="2" customFormat="1" ht="24.2" customHeight="1" x14ac:dyDescent="0.2">
      <c r="A521" s="26"/>
      <c r="B521" s="133"/>
      <c r="C521" s="192" t="s">
        <v>1674</v>
      </c>
      <c r="D521" s="192" t="s">
        <v>119</v>
      </c>
      <c r="E521" s="193" t="s">
        <v>1675</v>
      </c>
      <c r="F521" s="194" t="s">
        <v>1676</v>
      </c>
      <c r="G521" s="195" t="s">
        <v>692</v>
      </c>
      <c r="H521" s="196">
        <v>100</v>
      </c>
      <c r="I521" s="197">
        <v>129</v>
      </c>
      <c r="J521" s="197">
        <f>I521*'Rekapitulace stavby'!$AI$20</f>
        <v>129</v>
      </c>
      <c r="K521" s="197">
        <f t="shared" si="150"/>
        <v>12900</v>
      </c>
      <c r="L521" s="107" t="s">
        <v>123</v>
      </c>
      <c r="M521" s="108"/>
      <c r="N521" s="109" t="s">
        <v>1</v>
      </c>
      <c r="O521" s="110" t="s">
        <v>33</v>
      </c>
      <c r="P521" s="111">
        <v>0</v>
      </c>
      <c r="Q521" s="111">
        <f t="shared" si="151"/>
        <v>0</v>
      </c>
      <c r="R521" s="111">
        <v>0</v>
      </c>
      <c r="S521" s="111">
        <f t="shared" si="152"/>
        <v>0</v>
      </c>
      <c r="T521" s="111">
        <v>0</v>
      </c>
      <c r="U521" s="112">
        <f t="shared" si="153"/>
        <v>0</v>
      </c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S521" s="113" t="s">
        <v>247</v>
      </c>
      <c r="AU521" s="113" t="s">
        <v>119</v>
      </c>
      <c r="AV521" s="113" t="s">
        <v>1672</v>
      </c>
      <c r="AZ521" s="15" t="s">
        <v>117</v>
      </c>
      <c r="BF521" s="114">
        <f t="shared" si="154"/>
        <v>12900</v>
      </c>
      <c r="BG521" s="114">
        <f t="shared" si="155"/>
        <v>0</v>
      </c>
      <c r="BH521" s="114">
        <f t="shared" si="156"/>
        <v>0</v>
      </c>
      <c r="BI521" s="114">
        <f t="shared" si="157"/>
        <v>0</v>
      </c>
      <c r="BJ521" s="114">
        <f t="shared" si="158"/>
        <v>0</v>
      </c>
      <c r="BK521" s="15" t="s">
        <v>76</v>
      </c>
      <c r="BL521" s="114">
        <f t="shared" si="159"/>
        <v>12900</v>
      </c>
      <c r="BM521" s="15" t="s">
        <v>247</v>
      </c>
      <c r="BN521" s="113" t="s">
        <v>1677</v>
      </c>
    </row>
    <row r="522" spans="1:66" s="2" customFormat="1" ht="24.2" customHeight="1" x14ac:dyDescent="0.2">
      <c r="A522" s="26"/>
      <c r="B522" s="133"/>
      <c r="C522" s="192" t="s">
        <v>1678</v>
      </c>
      <c r="D522" s="192" t="s">
        <v>119</v>
      </c>
      <c r="E522" s="193" t="s">
        <v>1679</v>
      </c>
      <c r="F522" s="194" t="s">
        <v>1680</v>
      </c>
      <c r="G522" s="195" t="s">
        <v>692</v>
      </c>
      <c r="H522" s="196">
        <v>200</v>
      </c>
      <c r="I522" s="197">
        <v>50</v>
      </c>
      <c r="J522" s="197">
        <f>I522*'Rekapitulace stavby'!$AI$20</f>
        <v>50</v>
      </c>
      <c r="K522" s="197">
        <f t="shared" si="150"/>
        <v>10000</v>
      </c>
      <c r="L522" s="107" t="s">
        <v>123</v>
      </c>
      <c r="M522" s="108"/>
      <c r="N522" s="109" t="s">
        <v>1</v>
      </c>
      <c r="O522" s="110" t="s">
        <v>33</v>
      </c>
      <c r="P522" s="111">
        <v>0</v>
      </c>
      <c r="Q522" s="111">
        <f t="shared" si="151"/>
        <v>0</v>
      </c>
      <c r="R522" s="111">
        <v>0</v>
      </c>
      <c r="S522" s="111">
        <f t="shared" si="152"/>
        <v>0</v>
      </c>
      <c r="T522" s="111">
        <v>0</v>
      </c>
      <c r="U522" s="112">
        <f t="shared" si="153"/>
        <v>0</v>
      </c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S522" s="113" t="s">
        <v>247</v>
      </c>
      <c r="AU522" s="113" t="s">
        <v>119</v>
      </c>
      <c r="AV522" s="113" t="s">
        <v>1672</v>
      </c>
      <c r="AZ522" s="15" t="s">
        <v>117</v>
      </c>
      <c r="BF522" s="114">
        <f t="shared" si="154"/>
        <v>10000</v>
      </c>
      <c r="BG522" s="114">
        <f t="shared" si="155"/>
        <v>0</v>
      </c>
      <c r="BH522" s="114">
        <f t="shared" si="156"/>
        <v>0</v>
      </c>
      <c r="BI522" s="114">
        <f t="shared" si="157"/>
        <v>0</v>
      </c>
      <c r="BJ522" s="114">
        <f t="shared" si="158"/>
        <v>0</v>
      </c>
      <c r="BK522" s="15" t="s">
        <v>76</v>
      </c>
      <c r="BL522" s="114">
        <f t="shared" si="159"/>
        <v>10000</v>
      </c>
      <c r="BM522" s="15" t="s">
        <v>247</v>
      </c>
      <c r="BN522" s="113" t="s">
        <v>1681</v>
      </c>
    </row>
    <row r="523" spans="1:66" s="2" customFormat="1" ht="37.9" customHeight="1" x14ac:dyDescent="0.2">
      <c r="A523" s="26"/>
      <c r="B523" s="133"/>
      <c r="C523" s="192" t="s">
        <v>1682</v>
      </c>
      <c r="D523" s="192" t="s">
        <v>119</v>
      </c>
      <c r="E523" s="193" t="s">
        <v>1683</v>
      </c>
      <c r="F523" s="194" t="s">
        <v>1684</v>
      </c>
      <c r="G523" s="195" t="s">
        <v>692</v>
      </c>
      <c r="H523" s="196">
        <v>100</v>
      </c>
      <c r="I523" s="197">
        <v>54.6</v>
      </c>
      <c r="J523" s="197">
        <f>I523*'Rekapitulace stavby'!$AI$20</f>
        <v>54.6</v>
      </c>
      <c r="K523" s="197">
        <f t="shared" si="150"/>
        <v>5460</v>
      </c>
      <c r="L523" s="107" t="s">
        <v>123</v>
      </c>
      <c r="M523" s="108"/>
      <c r="N523" s="109" t="s">
        <v>1</v>
      </c>
      <c r="O523" s="110" t="s">
        <v>33</v>
      </c>
      <c r="P523" s="111">
        <v>0</v>
      </c>
      <c r="Q523" s="111">
        <f t="shared" si="151"/>
        <v>0</v>
      </c>
      <c r="R523" s="111">
        <v>0</v>
      </c>
      <c r="S523" s="111">
        <f t="shared" si="152"/>
        <v>0</v>
      </c>
      <c r="T523" s="111">
        <v>0</v>
      </c>
      <c r="U523" s="112">
        <f t="shared" si="153"/>
        <v>0</v>
      </c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S523" s="113" t="s">
        <v>124</v>
      </c>
      <c r="AU523" s="113" t="s">
        <v>119</v>
      </c>
      <c r="AV523" s="113" t="s">
        <v>1672</v>
      </c>
      <c r="AZ523" s="15" t="s">
        <v>117</v>
      </c>
      <c r="BF523" s="114">
        <f t="shared" si="154"/>
        <v>5460</v>
      </c>
      <c r="BG523" s="114">
        <f t="shared" si="155"/>
        <v>0</v>
      </c>
      <c r="BH523" s="114">
        <f t="shared" si="156"/>
        <v>0</v>
      </c>
      <c r="BI523" s="114">
        <f t="shared" si="157"/>
        <v>0</v>
      </c>
      <c r="BJ523" s="114">
        <f t="shared" si="158"/>
        <v>0</v>
      </c>
      <c r="BK523" s="15" t="s">
        <v>76</v>
      </c>
      <c r="BL523" s="114">
        <f t="shared" si="159"/>
        <v>5460</v>
      </c>
      <c r="BM523" s="15" t="s">
        <v>125</v>
      </c>
      <c r="BN523" s="113" t="s">
        <v>1685</v>
      </c>
    </row>
    <row r="524" spans="1:66" s="2" customFormat="1" ht="24.2" customHeight="1" x14ac:dyDescent="0.2">
      <c r="A524" s="26"/>
      <c r="B524" s="133"/>
      <c r="C524" s="192" t="s">
        <v>1686</v>
      </c>
      <c r="D524" s="192" t="s">
        <v>119</v>
      </c>
      <c r="E524" s="193" t="s">
        <v>1687</v>
      </c>
      <c r="F524" s="194" t="s">
        <v>1688</v>
      </c>
      <c r="G524" s="195" t="s">
        <v>692</v>
      </c>
      <c r="H524" s="196">
        <v>300</v>
      </c>
      <c r="I524" s="197">
        <v>20</v>
      </c>
      <c r="J524" s="197">
        <f>I524*'Rekapitulace stavby'!$AI$20</f>
        <v>20</v>
      </c>
      <c r="K524" s="197">
        <f t="shared" si="150"/>
        <v>6000</v>
      </c>
      <c r="L524" s="107" t="s">
        <v>123</v>
      </c>
      <c r="M524" s="108"/>
      <c r="N524" s="109" t="s">
        <v>1</v>
      </c>
      <c r="O524" s="110" t="s">
        <v>33</v>
      </c>
      <c r="P524" s="111">
        <v>0</v>
      </c>
      <c r="Q524" s="111">
        <f t="shared" si="151"/>
        <v>0</v>
      </c>
      <c r="R524" s="111">
        <v>0</v>
      </c>
      <c r="S524" s="111">
        <f t="shared" si="152"/>
        <v>0</v>
      </c>
      <c r="T524" s="111">
        <v>0</v>
      </c>
      <c r="U524" s="112">
        <f t="shared" si="153"/>
        <v>0</v>
      </c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S524" s="113" t="s">
        <v>124</v>
      </c>
      <c r="AU524" s="113" t="s">
        <v>119</v>
      </c>
      <c r="AV524" s="113" t="s">
        <v>1672</v>
      </c>
      <c r="AZ524" s="15" t="s">
        <v>117</v>
      </c>
      <c r="BF524" s="114">
        <f t="shared" si="154"/>
        <v>6000</v>
      </c>
      <c r="BG524" s="114">
        <f t="shared" si="155"/>
        <v>0</v>
      </c>
      <c r="BH524" s="114">
        <f t="shared" si="156"/>
        <v>0</v>
      </c>
      <c r="BI524" s="114">
        <f t="shared" si="157"/>
        <v>0</v>
      </c>
      <c r="BJ524" s="114">
        <f t="shared" si="158"/>
        <v>0</v>
      </c>
      <c r="BK524" s="15" t="s">
        <v>76</v>
      </c>
      <c r="BL524" s="114">
        <f t="shared" si="159"/>
        <v>6000</v>
      </c>
      <c r="BM524" s="15" t="s">
        <v>125</v>
      </c>
      <c r="BN524" s="113" t="s">
        <v>1689</v>
      </c>
    </row>
    <row r="525" spans="1:66" s="2" customFormat="1" ht="24.2" customHeight="1" x14ac:dyDescent="0.2">
      <c r="A525" s="26"/>
      <c r="B525" s="133"/>
      <c r="C525" s="192" t="s">
        <v>1690</v>
      </c>
      <c r="D525" s="192" t="s">
        <v>119</v>
      </c>
      <c r="E525" s="193" t="s">
        <v>1691</v>
      </c>
      <c r="F525" s="194" t="s">
        <v>1692</v>
      </c>
      <c r="G525" s="195" t="s">
        <v>692</v>
      </c>
      <c r="H525" s="196">
        <v>300</v>
      </c>
      <c r="I525" s="197">
        <v>23.7</v>
      </c>
      <c r="J525" s="197">
        <f>I525*'Rekapitulace stavby'!$AI$20</f>
        <v>23.7</v>
      </c>
      <c r="K525" s="197">
        <f t="shared" si="150"/>
        <v>7110</v>
      </c>
      <c r="L525" s="107" t="s">
        <v>123</v>
      </c>
      <c r="M525" s="108"/>
      <c r="N525" s="109" t="s">
        <v>1</v>
      </c>
      <c r="O525" s="110" t="s">
        <v>33</v>
      </c>
      <c r="P525" s="111">
        <v>0</v>
      </c>
      <c r="Q525" s="111">
        <f t="shared" si="151"/>
        <v>0</v>
      </c>
      <c r="R525" s="111">
        <v>0</v>
      </c>
      <c r="S525" s="111">
        <f t="shared" si="152"/>
        <v>0</v>
      </c>
      <c r="T525" s="111">
        <v>0</v>
      </c>
      <c r="U525" s="112">
        <f t="shared" si="153"/>
        <v>0</v>
      </c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S525" s="113" t="s">
        <v>124</v>
      </c>
      <c r="AU525" s="113" t="s">
        <v>119</v>
      </c>
      <c r="AV525" s="113" t="s">
        <v>1672</v>
      </c>
      <c r="AZ525" s="15" t="s">
        <v>117</v>
      </c>
      <c r="BF525" s="114">
        <f t="shared" si="154"/>
        <v>7110</v>
      </c>
      <c r="BG525" s="114">
        <f t="shared" si="155"/>
        <v>0</v>
      </c>
      <c r="BH525" s="114">
        <f t="shared" si="156"/>
        <v>0</v>
      </c>
      <c r="BI525" s="114">
        <f t="shared" si="157"/>
        <v>0</v>
      </c>
      <c r="BJ525" s="114">
        <f t="shared" si="158"/>
        <v>0</v>
      </c>
      <c r="BK525" s="15" t="s">
        <v>76</v>
      </c>
      <c r="BL525" s="114">
        <f t="shared" si="159"/>
        <v>7110</v>
      </c>
      <c r="BM525" s="15" t="s">
        <v>125</v>
      </c>
      <c r="BN525" s="113" t="s">
        <v>1693</v>
      </c>
    </row>
    <row r="526" spans="1:66" s="2" customFormat="1" ht="24.2" customHeight="1" x14ac:dyDescent="0.2">
      <c r="A526" s="26"/>
      <c r="B526" s="133"/>
      <c r="C526" s="192" t="s">
        <v>1694</v>
      </c>
      <c r="D526" s="192" t="s">
        <v>119</v>
      </c>
      <c r="E526" s="193" t="s">
        <v>1695</v>
      </c>
      <c r="F526" s="194" t="s">
        <v>1696</v>
      </c>
      <c r="G526" s="195" t="s">
        <v>692</v>
      </c>
      <c r="H526" s="196">
        <v>100</v>
      </c>
      <c r="I526" s="197">
        <v>180</v>
      </c>
      <c r="J526" s="197">
        <f>I526*'Rekapitulace stavby'!$AI$20</f>
        <v>180</v>
      </c>
      <c r="K526" s="197">
        <f t="shared" si="150"/>
        <v>18000</v>
      </c>
      <c r="L526" s="107" t="s">
        <v>123</v>
      </c>
      <c r="M526" s="108"/>
      <c r="N526" s="109" t="s">
        <v>1</v>
      </c>
      <c r="O526" s="110" t="s">
        <v>33</v>
      </c>
      <c r="P526" s="111">
        <v>0</v>
      </c>
      <c r="Q526" s="111">
        <f t="shared" si="151"/>
        <v>0</v>
      </c>
      <c r="R526" s="111">
        <v>0</v>
      </c>
      <c r="S526" s="111">
        <f t="shared" si="152"/>
        <v>0</v>
      </c>
      <c r="T526" s="111">
        <v>0</v>
      </c>
      <c r="U526" s="112">
        <f t="shared" si="153"/>
        <v>0</v>
      </c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S526" s="113" t="s">
        <v>124</v>
      </c>
      <c r="AU526" s="113" t="s">
        <v>119</v>
      </c>
      <c r="AV526" s="113" t="s">
        <v>1672</v>
      </c>
      <c r="AZ526" s="15" t="s">
        <v>117</v>
      </c>
      <c r="BF526" s="114">
        <f t="shared" si="154"/>
        <v>18000</v>
      </c>
      <c r="BG526" s="114">
        <f t="shared" si="155"/>
        <v>0</v>
      </c>
      <c r="BH526" s="114">
        <f t="shared" si="156"/>
        <v>0</v>
      </c>
      <c r="BI526" s="114">
        <f t="shared" si="157"/>
        <v>0</v>
      </c>
      <c r="BJ526" s="114">
        <f t="shared" si="158"/>
        <v>0</v>
      </c>
      <c r="BK526" s="15" t="s">
        <v>76</v>
      </c>
      <c r="BL526" s="114">
        <f t="shared" si="159"/>
        <v>18000</v>
      </c>
      <c r="BM526" s="15" t="s">
        <v>125</v>
      </c>
      <c r="BN526" s="113" t="s">
        <v>1697</v>
      </c>
    </row>
    <row r="527" spans="1:66" s="2" customFormat="1" ht="24.2" customHeight="1" x14ac:dyDescent="0.2">
      <c r="A527" s="26"/>
      <c r="B527" s="133"/>
      <c r="C527" s="192" t="s">
        <v>1698</v>
      </c>
      <c r="D527" s="192" t="s">
        <v>119</v>
      </c>
      <c r="E527" s="193" t="s">
        <v>1699</v>
      </c>
      <c r="F527" s="194" t="s">
        <v>1700</v>
      </c>
      <c r="G527" s="195" t="s">
        <v>692</v>
      </c>
      <c r="H527" s="196">
        <v>30</v>
      </c>
      <c r="I527" s="197">
        <v>175</v>
      </c>
      <c r="J527" s="197">
        <f>I527*'Rekapitulace stavby'!$AI$20</f>
        <v>175</v>
      </c>
      <c r="K527" s="197">
        <f t="shared" si="150"/>
        <v>5250</v>
      </c>
      <c r="L527" s="107" t="s">
        <v>123</v>
      </c>
      <c r="M527" s="108"/>
      <c r="N527" s="109" t="s">
        <v>1</v>
      </c>
      <c r="O527" s="110" t="s">
        <v>33</v>
      </c>
      <c r="P527" s="111">
        <v>0</v>
      </c>
      <c r="Q527" s="111">
        <f t="shared" si="151"/>
        <v>0</v>
      </c>
      <c r="R527" s="111">
        <v>0</v>
      </c>
      <c r="S527" s="111">
        <f t="shared" si="152"/>
        <v>0</v>
      </c>
      <c r="T527" s="111">
        <v>0</v>
      </c>
      <c r="U527" s="112">
        <f t="shared" si="153"/>
        <v>0</v>
      </c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S527" s="113" t="s">
        <v>247</v>
      </c>
      <c r="AU527" s="113" t="s">
        <v>119</v>
      </c>
      <c r="AV527" s="113" t="s">
        <v>1672</v>
      </c>
      <c r="AZ527" s="15" t="s">
        <v>117</v>
      </c>
      <c r="BF527" s="114">
        <f t="shared" si="154"/>
        <v>5250</v>
      </c>
      <c r="BG527" s="114">
        <f t="shared" si="155"/>
        <v>0</v>
      </c>
      <c r="BH527" s="114">
        <f t="shared" si="156"/>
        <v>0</v>
      </c>
      <c r="BI527" s="114">
        <f t="shared" si="157"/>
        <v>0</v>
      </c>
      <c r="BJ527" s="114">
        <f t="shared" si="158"/>
        <v>0</v>
      </c>
      <c r="BK527" s="15" t="s">
        <v>76</v>
      </c>
      <c r="BL527" s="114">
        <f t="shared" si="159"/>
        <v>5250</v>
      </c>
      <c r="BM527" s="15" t="s">
        <v>247</v>
      </c>
      <c r="BN527" s="113" t="s">
        <v>1701</v>
      </c>
    </row>
    <row r="528" spans="1:66" s="2" customFormat="1" ht="24.2" customHeight="1" x14ac:dyDescent="0.2">
      <c r="A528" s="26"/>
      <c r="B528" s="133"/>
      <c r="C528" s="192" t="s">
        <v>1702</v>
      </c>
      <c r="D528" s="192" t="s">
        <v>119</v>
      </c>
      <c r="E528" s="193" t="s">
        <v>1703</v>
      </c>
      <c r="F528" s="194" t="s">
        <v>1704</v>
      </c>
      <c r="G528" s="195" t="s">
        <v>692</v>
      </c>
      <c r="H528" s="196">
        <v>20</v>
      </c>
      <c r="I528" s="197">
        <v>503</v>
      </c>
      <c r="J528" s="197">
        <f>I528*'Rekapitulace stavby'!$AI$20</f>
        <v>503</v>
      </c>
      <c r="K528" s="197">
        <f t="shared" si="150"/>
        <v>10060</v>
      </c>
      <c r="L528" s="107" t="s">
        <v>123</v>
      </c>
      <c r="M528" s="108"/>
      <c r="N528" s="109" t="s">
        <v>1</v>
      </c>
      <c r="O528" s="110" t="s">
        <v>33</v>
      </c>
      <c r="P528" s="111">
        <v>0</v>
      </c>
      <c r="Q528" s="111">
        <f t="shared" si="151"/>
        <v>0</v>
      </c>
      <c r="R528" s="111">
        <v>0</v>
      </c>
      <c r="S528" s="111">
        <f t="shared" si="152"/>
        <v>0</v>
      </c>
      <c r="T528" s="111">
        <v>0</v>
      </c>
      <c r="U528" s="112">
        <f t="shared" si="153"/>
        <v>0</v>
      </c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S528" s="113" t="s">
        <v>247</v>
      </c>
      <c r="AU528" s="113" t="s">
        <v>119</v>
      </c>
      <c r="AV528" s="113" t="s">
        <v>1672</v>
      </c>
      <c r="AZ528" s="15" t="s">
        <v>117</v>
      </c>
      <c r="BF528" s="114">
        <f t="shared" si="154"/>
        <v>10060</v>
      </c>
      <c r="BG528" s="114">
        <f t="shared" si="155"/>
        <v>0</v>
      </c>
      <c r="BH528" s="114">
        <f t="shared" si="156"/>
        <v>0</v>
      </c>
      <c r="BI528" s="114">
        <f t="shared" si="157"/>
        <v>0</v>
      </c>
      <c r="BJ528" s="114">
        <f t="shared" si="158"/>
        <v>0</v>
      </c>
      <c r="BK528" s="15" t="s">
        <v>76</v>
      </c>
      <c r="BL528" s="114">
        <f t="shared" si="159"/>
        <v>10060</v>
      </c>
      <c r="BM528" s="15" t="s">
        <v>247</v>
      </c>
      <c r="BN528" s="113" t="s">
        <v>1705</v>
      </c>
    </row>
    <row r="529" spans="1:66" s="2" customFormat="1" ht="24.2" customHeight="1" x14ac:dyDescent="0.2">
      <c r="A529" s="26"/>
      <c r="B529" s="133"/>
      <c r="C529" s="192" t="s">
        <v>1706</v>
      </c>
      <c r="D529" s="192" t="s">
        <v>119</v>
      </c>
      <c r="E529" s="193" t="s">
        <v>1707</v>
      </c>
      <c r="F529" s="194" t="s">
        <v>1708</v>
      </c>
      <c r="G529" s="195" t="s">
        <v>692</v>
      </c>
      <c r="H529" s="196">
        <v>100</v>
      </c>
      <c r="I529" s="197">
        <v>32.299999999999997</v>
      </c>
      <c r="J529" s="197">
        <f>I529*'Rekapitulace stavby'!$AI$20</f>
        <v>32.299999999999997</v>
      </c>
      <c r="K529" s="197">
        <f t="shared" si="150"/>
        <v>3230</v>
      </c>
      <c r="L529" s="107" t="s">
        <v>123</v>
      </c>
      <c r="M529" s="108"/>
      <c r="N529" s="109" t="s">
        <v>1</v>
      </c>
      <c r="O529" s="110" t="s">
        <v>33</v>
      </c>
      <c r="P529" s="111">
        <v>0</v>
      </c>
      <c r="Q529" s="111">
        <f t="shared" si="151"/>
        <v>0</v>
      </c>
      <c r="R529" s="111">
        <v>0</v>
      </c>
      <c r="S529" s="111">
        <f t="shared" si="152"/>
        <v>0</v>
      </c>
      <c r="T529" s="111">
        <v>0</v>
      </c>
      <c r="U529" s="112">
        <f t="shared" si="153"/>
        <v>0</v>
      </c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S529" s="113" t="s">
        <v>247</v>
      </c>
      <c r="AU529" s="113" t="s">
        <v>119</v>
      </c>
      <c r="AV529" s="113" t="s">
        <v>1672</v>
      </c>
      <c r="AZ529" s="15" t="s">
        <v>117</v>
      </c>
      <c r="BF529" s="114">
        <f t="shared" si="154"/>
        <v>3230</v>
      </c>
      <c r="BG529" s="114">
        <f t="shared" si="155"/>
        <v>0</v>
      </c>
      <c r="BH529" s="114">
        <f t="shared" si="156"/>
        <v>0</v>
      </c>
      <c r="BI529" s="114">
        <f t="shared" si="157"/>
        <v>0</v>
      </c>
      <c r="BJ529" s="114">
        <f t="shared" si="158"/>
        <v>0</v>
      </c>
      <c r="BK529" s="15" t="s">
        <v>76</v>
      </c>
      <c r="BL529" s="114">
        <f t="shared" si="159"/>
        <v>3230</v>
      </c>
      <c r="BM529" s="15" t="s">
        <v>247</v>
      </c>
      <c r="BN529" s="113" t="s">
        <v>1709</v>
      </c>
    </row>
    <row r="530" spans="1:66" s="2" customFormat="1" ht="24.2" customHeight="1" x14ac:dyDescent="0.2">
      <c r="A530" s="26"/>
      <c r="B530" s="133"/>
      <c r="C530" s="192" t="s">
        <v>1710</v>
      </c>
      <c r="D530" s="192" t="s">
        <v>119</v>
      </c>
      <c r="E530" s="193" t="s">
        <v>1711</v>
      </c>
      <c r="F530" s="194" t="s">
        <v>1712</v>
      </c>
      <c r="G530" s="195" t="s">
        <v>692</v>
      </c>
      <c r="H530" s="196">
        <v>100</v>
      </c>
      <c r="I530" s="197">
        <v>60.4</v>
      </c>
      <c r="J530" s="197">
        <f>I530*'Rekapitulace stavby'!$AI$20</f>
        <v>60.4</v>
      </c>
      <c r="K530" s="197">
        <f t="shared" si="150"/>
        <v>6040</v>
      </c>
      <c r="L530" s="107" t="s">
        <v>123</v>
      </c>
      <c r="M530" s="108"/>
      <c r="N530" s="109" t="s">
        <v>1</v>
      </c>
      <c r="O530" s="110" t="s">
        <v>33</v>
      </c>
      <c r="P530" s="111">
        <v>0</v>
      </c>
      <c r="Q530" s="111">
        <f t="shared" si="151"/>
        <v>0</v>
      </c>
      <c r="R530" s="111">
        <v>0</v>
      </c>
      <c r="S530" s="111">
        <f t="shared" si="152"/>
        <v>0</v>
      </c>
      <c r="T530" s="111">
        <v>0</v>
      </c>
      <c r="U530" s="112">
        <f t="shared" si="153"/>
        <v>0</v>
      </c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S530" s="113" t="s">
        <v>247</v>
      </c>
      <c r="AU530" s="113" t="s">
        <v>119</v>
      </c>
      <c r="AV530" s="113" t="s">
        <v>1672</v>
      </c>
      <c r="AZ530" s="15" t="s">
        <v>117</v>
      </c>
      <c r="BF530" s="114">
        <f t="shared" si="154"/>
        <v>6040</v>
      </c>
      <c r="BG530" s="114">
        <f t="shared" si="155"/>
        <v>0</v>
      </c>
      <c r="BH530" s="114">
        <f t="shared" si="156"/>
        <v>0</v>
      </c>
      <c r="BI530" s="114">
        <f t="shared" si="157"/>
        <v>0</v>
      </c>
      <c r="BJ530" s="114">
        <f t="shared" si="158"/>
        <v>0</v>
      </c>
      <c r="BK530" s="15" t="s">
        <v>76</v>
      </c>
      <c r="BL530" s="114">
        <f t="shared" si="159"/>
        <v>6040</v>
      </c>
      <c r="BM530" s="15" t="s">
        <v>247</v>
      </c>
      <c r="BN530" s="113" t="s">
        <v>1713</v>
      </c>
    </row>
    <row r="531" spans="1:66" s="2" customFormat="1" ht="33" customHeight="1" x14ac:dyDescent="0.2">
      <c r="A531" s="26"/>
      <c r="B531" s="133"/>
      <c r="C531" s="192" t="s">
        <v>1714</v>
      </c>
      <c r="D531" s="192" t="s">
        <v>119</v>
      </c>
      <c r="E531" s="193" t="s">
        <v>1715</v>
      </c>
      <c r="F531" s="194" t="s">
        <v>1716</v>
      </c>
      <c r="G531" s="195" t="s">
        <v>122</v>
      </c>
      <c r="H531" s="196">
        <v>10</v>
      </c>
      <c r="I531" s="197">
        <v>119</v>
      </c>
      <c r="J531" s="197">
        <f>I531*'Rekapitulace stavby'!$AI$20</f>
        <v>119</v>
      </c>
      <c r="K531" s="197">
        <f t="shared" si="150"/>
        <v>1190</v>
      </c>
      <c r="L531" s="107" t="s">
        <v>123</v>
      </c>
      <c r="M531" s="108"/>
      <c r="N531" s="109" t="s">
        <v>1</v>
      </c>
      <c r="O531" s="110" t="s">
        <v>33</v>
      </c>
      <c r="P531" s="111">
        <v>0</v>
      </c>
      <c r="Q531" s="111">
        <f t="shared" si="151"/>
        <v>0</v>
      </c>
      <c r="R531" s="111">
        <v>0</v>
      </c>
      <c r="S531" s="111">
        <f t="shared" si="152"/>
        <v>0</v>
      </c>
      <c r="T531" s="111">
        <v>0</v>
      </c>
      <c r="U531" s="112">
        <f t="shared" si="153"/>
        <v>0</v>
      </c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S531" s="113" t="s">
        <v>247</v>
      </c>
      <c r="AU531" s="113" t="s">
        <v>119</v>
      </c>
      <c r="AV531" s="113" t="s">
        <v>1672</v>
      </c>
      <c r="AZ531" s="15" t="s">
        <v>117</v>
      </c>
      <c r="BF531" s="114">
        <f t="shared" si="154"/>
        <v>1190</v>
      </c>
      <c r="BG531" s="114">
        <f t="shared" si="155"/>
        <v>0</v>
      </c>
      <c r="BH531" s="114">
        <f t="shared" si="156"/>
        <v>0</v>
      </c>
      <c r="BI531" s="114">
        <f t="shared" si="157"/>
        <v>0</v>
      </c>
      <c r="BJ531" s="114">
        <f t="shared" si="158"/>
        <v>0</v>
      </c>
      <c r="BK531" s="15" t="s">
        <v>76</v>
      </c>
      <c r="BL531" s="114">
        <f t="shared" si="159"/>
        <v>1190</v>
      </c>
      <c r="BM531" s="15" t="s">
        <v>247</v>
      </c>
      <c r="BN531" s="113" t="s">
        <v>1717</v>
      </c>
    </row>
    <row r="532" spans="1:66" s="2" customFormat="1" ht="24.2" customHeight="1" x14ac:dyDescent="0.2">
      <c r="A532" s="26"/>
      <c r="B532" s="133"/>
      <c r="C532" s="192" t="s">
        <v>78</v>
      </c>
      <c r="D532" s="192" t="s">
        <v>119</v>
      </c>
      <c r="E532" s="193" t="s">
        <v>1718</v>
      </c>
      <c r="F532" s="194" t="s">
        <v>1719</v>
      </c>
      <c r="G532" s="195" t="s">
        <v>692</v>
      </c>
      <c r="H532" s="196">
        <v>100</v>
      </c>
      <c r="I532" s="197">
        <v>28.7</v>
      </c>
      <c r="J532" s="197">
        <f>I532*'Rekapitulace stavby'!$AI$20</f>
        <v>28.7</v>
      </c>
      <c r="K532" s="197">
        <f t="shared" si="150"/>
        <v>2870</v>
      </c>
      <c r="L532" s="107" t="s">
        <v>123</v>
      </c>
      <c r="M532" s="108"/>
      <c r="N532" s="109" t="s">
        <v>1</v>
      </c>
      <c r="O532" s="110" t="s">
        <v>33</v>
      </c>
      <c r="P532" s="111">
        <v>0</v>
      </c>
      <c r="Q532" s="111">
        <f t="shared" si="151"/>
        <v>0</v>
      </c>
      <c r="R532" s="111">
        <v>0</v>
      </c>
      <c r="S532" s="111">
        <f t="shared" si="152"/>
        <v>0</v>
      </c>
      <c r="T532" s="111">
        <v>0</v>
      </c>
      <c r="U532" s="112">
        <f t="shared" si="153"/>
        <v>0</v>
      </c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S532" s="113" t="s">
        <v>124</v>
      </c>
      <c r="AU532" s="113" t="s">
        <v>119</v>
      </c>
      <c r="AV532" s="113" t="s">
        <v>1672</v>
      </c>
      <c r="AZ532" s="15" t="s">
        <v>117</v>
      </c>
      <c r="BF532" s="114">
        <f t="shared" si="154"/>
        <v>2870</v>
      </c>
      <c r="BG532" s="114">
        <f t="shared" si="155"/>
        <v>0</v>
      </c>
      <c r="BH532" s="114">
        <f t="shared" si="156"/>
        <v>0</v>
      </c>
      <c r="BI532" s="114">
        <f t="shared" si="157"/>
        <v>0</v>
      </c>
      <c r="BJ532" s="114">
        <f t="shared" si="158"/>
        <v>0</v>
      </c>
      <c r="BK532" s="15" t="s">
        <v>76</v>
      </c>
      <c r="BL532" s="114">
        <f t="shared" si="159"/>
        <v>2870</v>
      </c>
      <c r="BM532" s="15" t="s">
        <v>125</v>
      </c>
      <c r="BN532" s="113" t="s">
        <v>1720</v>
      </c>
    </row>
    <row r="533" spans="1:66" s="2" customFormat="1" ht="24.2" customHeight="1" x14ac:dyDescent="0.2">
      <c r="A533" s="26"/>
      <c r="B533" s="133"/>
      <c r="C533" s="192" t="s">
        <v>1721</v>
      </c>
      <c r="D533" s="192" t="s">
        <v>119</v>
      </c>
      <c r="E533" s="193" t="s">
        <v>1722</v>
      </c>
      <c r="F533" s="194" t="s">
        <v>1723</v>
      </c>
      <c r="G533" s="195" t="s">
        <v>122</v>
      </c>
      <c r="H533" s="196">
        <v>10</v>
      </c>
      <c r="I533" s="197">
        <v>10.8</v>
      </c>
      <c r="J533" s="197">
        <f>I533*'Rekapitulace stavby'!$AI$20</f>
        <v>10.8</v>
      </c>
      <c r="K533" s="197">
        <f t="shared" si="150"/>
        <v>108</v>
      </c>
      <c r="L533" s="107" t="s">
        <v>123</v>
      </c>
      <c r="M533" s="108"/>
      <c r="N533" s="109" t="s">
        <v>1</v>
      </c>
      <c r="O533" s="110" t="s">
        <v>33</v>
      </c>
      <c r="P533" s="111">
        <v>0</v>
      </c>
      <c r="Q533" s="111">
        <f t="shared" si="151"/>
        <v>0</v>
      </c>
      <c r="R533" s="111">
        <v>0</v>
      </c>
      <c r="S533" s="111">
        <f t="shared" si="152"/>
        <v>0</v>
      </c>
      <c r="T533" s="111">
        <v>0</v>
      </c>
      <c r="U533" s="112">
        <f t="shared" si="153"/>
        <v>0</v>
      </c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S533" s="113" t="s">
        <v>336</v>
      </c>
      <c r="AU533" s="113" t="s">
        <v>119</v>
      </c>
      <c r="AV533" s="113" t="s">
        <v>1672</v>
      </c>
      <c r="AZ533" s="15" t="s">
        <v>117</v>
      </c>
      <c r="BF533" s="114">
        <f t="shared" si="154"/>
        <v>108</v>
      </c>
      <c r="BG533" s="114">
        <f t="shared" si="155"/>
        <v>0</v>
      </c>
      <c r="BH533" s="114">
        <f t="shared" si="156"/>
        <v>0</v>
      </c>
      <c r="BI533" s="114">
        <f t="shared" si="157"/>
        <v>0</v>
      </c>
      <c r="BJ533" s="114">
        <f t="shared" si="158"/>
        <v>0</v>
      </c>
      <c r="BK533" s="15" t="s">
        <v>76</v>
      </c>
      <c r="BL533" s="114">
        <f t="shared" si="159"/>
        <v>108</v>
      </c>
      <c r="BM533" s="15" t="s">
        <v>336</v>
      </c>
      <c r="BN533" s="113" t="s">
        <v>1724</v>
      </c>
    </row>
    <row r="534" spans="1:66" s="2" customFormat="1" ht="24.2" customHeight="1" x14ac:dyDescent="0.2">
      <c r="A534" s="26"/>
      <c r="B534" s="133"/>
      <c r="C534" s="192" t="s">
        <v>1725</v>
      </c>
      <c r="D534" s="192" t="s">
        <v>119</v>
      </c>
      <c r="E534" s="193" t="s">
        <v>1726</v>
      </c>
      <c r="F534" s="194" t="s">
        <v>1727</v>
      </c>
      <c r="G534" s="195" t="s">
        <v>122</v>
      </c>
      <c r="H534" s="196">
        <v>10</v>
      </c>
      <c r="I534" s="197">
        <v>14.9</v>
      </c>
      <c r="J534" s="197">
        <f>I534*'Rekapitulace stavby'!$AI$20</f>
        <v>14.9</v>
      </c>
      <c r="K534" s="197">
        <f t="shared" si="150"/>
        <v>149</v>
      </c>
      <c r="L534" s="107" t="s">
        <v>123</v>
      </c>
      <c r="M534" s="108"/>
      <c r="N534" s="109" t="s">
        <v>1</v>
      </c>
      <c r="O534" s="110" t="s">
        <v>33</v>
      </c>
      <c r="P534" s="111">
        <v>0</v>
      </c>
      <c r="Q534" s="111">
        <f t="shared" si="151"/>
        <v>0</v>
      </c>
      <c r="R534" s="111">
        <v>0</v>
      </c>
      <c r="S534" s="111">
        <f t="shared" si="152"/>
        <v>0</v>
      </c>
      <c r="T534" s="111">
        <v>0</v>
      </c>
      <c r="U534" s="112">
        <f t="shared" si="153"/>
        <v>0</v>
      </c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S534" s="113" t="s">
        <v>336</v>
      </c>
      <c r="AU534" s="113" t="s">
        <v>119</v>
      </c>
      <c r="AV534" s="113" t="s">
        <v>1672</v>
      </c>
      <c r="AZ534" s="15" t="s">
        <v>117</v>
      </c>
      <c r="BF534" s="114">
        <f t="shared" si="154"/>
        <v>149</v>
      </c>
      <c r="BG534" s="114">
        <f t="shared" si="155"/>
        <v>0</v>
      </c>
      <c r="BH534" s="114">
        <f t="shared" si="156"/>
        <v>0</v>
      </c>
      <c r="BI534" s="114">
        <f t="shared" si="157"/>
        <v>0</v>
      </c>
      <c r="BJ534" s="114">
        <f t="shared" si="158"/>
        <v>0</v>
      </c>
      <c r="BK534" s="15" t="s">
        <v>76</v>
      </c>
      <c r="BL534" s="114">
        <f t="shared" si="159"/>
        <v>149</v>
      </c>
      <c r="BM534" s="15" t="s">
        <v>336</v>
      </c>
      <c r="BN534" s="113" t="s">
        <v>1728</v>
      </c>
    </row>
    <row r="535" spans="1:66" s="2" customFormat="1" ht="24.2" customHeight="1" x14ac:dyDescent="0.2">
      <c r="A535" s="26"/>
      <c r="B535" s="133"/>
      <c r="C535" s="192" t="s">
        <v>1729</v>
      </c>
      <c r="D535" s="192" t="s">
        <v>119</v>
      </c>
      <c r="E535" s="193" t="s">
        <v>1730</v>
      </c>
      <c r="F535" s="194" t="s">
        <v>1731</v>
      </c>
      <c r="G535" s="195" t="s">
        <v>122</v>
      </c>
      <c r="H535" s="196">
        <v>10</v>
      </c>
      <c r="I535" s="197">
        <v>27.1</v>
      </c>
      <c r="J535" s="197">
        <f>I535*'Rekapitulace stavby'!$AI$20</f>
        <v>27.1</v>
      </c>
      <c r="K535" s="197">
        <f t="shared" si="150"/>
        <v>271</v>
      </c>
      <c r="L535" s="107" t="s">
        <v>123</v>
      </c>
      <c r="M535" s="108"/>
      <c r="N535" s="109" t="s">
        <v>1</v>
      </c>
      <c r="O535" s="110" t="s">
        <v>33</v>
      </c>
      <c r="P535" s="111">
        <v>0</v>
      </c>
      <c r="Q535" s="111">
        <f t="shared" si="151"/>
        <v>0</v>
      </c>
      <c r="R535" s="111">
        <v>0</v>
      </c>
      <c r="S535" s="111">
        <f t="shared" si="152"/>
        <v>0</v>
      </c>
      <c r="T535" s="111">
        <v>0</v>
      </c>
      <c r="U535" s="112">
        <f t="shared" si="153"/>
        <v>0</v>
      </c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S535" s="113" t="s">
        <v>336</v>
      </c>
      <c r="AU535" s="113" t="s">
        <v>119</v>
      </c>
      <c r="AV535" s="113" t="s">
        <v>1672</v>
      </c>
      <c r="AZ535" s="15" t="s">
        <v>117</v>
      </c>
      <c r="BF535" s="114">
        <f t="shared" si="154"/>
        <v>271</v>
      </c>
      <c r="BG535" s="114">
        <f t="shared" si="155"/>
        <v>0</v>
      </c>
      <c r="BH535" s="114">
        <f t="shared" si="156"/>
        <v>0</v>
      </c>
      <c r="BI535" s="114">
        <f t="shared" si="157"/>
        <v>0</v>
      </c>
      <c r="BJ535" s="114">
        <f t="shared" si="158"/>
        <v>0</v>
      </c>
      <c r="BK535" s="15" t="s">
        <v>76</v>
      </c>
      <c r="BL535" s="114">
        <f t="shared" si="159"/>
        <v>271</v>
      </c>
      <c r="BM535" s="15" t="s">
        <v>336</v>
      </c>
      <c r="BN535" s="113" t="s">
        <v>1732</v>
      </c>
    </row>
    <row r="536" spans="1:66" s="2" customFormat="1" ht="24.2" customHeight="1" x14ac:dyDescent="0.2">
      <c r="A536" s="26"/>
      <c r="B536" s="133"/>
      <c r="C536" s="192" t="s">
        <v>1733</v>
      </c>
      <c r="D536" s="192" t="s">
        <v>119</v>
      </c>
      <c r="E536" s="193" t="s">
        <v>1734</v>
      </c>
      <c r="F536" s="194" t="s">
        <v>1735</v>
      </c>
      <c r="G536" s="195" t="s">
        <v>122</v>
      </c>
      <c r="H536" s="196">
        <v>10</v>
      </c>
      <c r="I536" s="197">
        <v>32.5</v>
      </c>
      <c r="J536" s="197">
        <f>I536*'Rekapitulace stavby'!$AI$20</f>
        <v>32.5</v>
      </c>
      <c r="K536" s="197">
        <f t="shared" si="150"/>
        <v>325</v>
      </c>
      <c r="L536" s="107" t="s">
        <v>123</v>
      </c>
      <c r="M536" s="108"/>
      <c r="N536" s="109" t="s">
        <v>1</v>
      </c>
      <c r="O536" s="110" t="s">
        <v>33</v>
      </c>
      <c r="P536" s="111">
        <v>0</v>
      </c>
      <c r="Q536" s="111">
        <f t="shared" si="151"/>
        <v>0</v>
      </c>
      <c r="R536" s="111">
        <v>0</v>
      </c>
      <c r="S536" s="111">
        <f t="shared" si="152"/>
        <v>0</v>
      </c>
      <c r="T536" s="111">
        <v>0</v>
      </c>
      <c r="U536" s="112">
        <f t="shared" si="153"/>
        <v>0</v>
      </c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S536" s="113" t="s">
        <v>336</v>
      </c>
      <c r="AU536" s="113" t="s">
        <v>119</v>
      </c>
      <c r="AV536" s="113" t="s">
        <v>1672</v>
      </c>
      <c r="AZ536" s="15" t="s">
        <v>117</v>
      </c>
      <c r="BF536" s="114">
        <f t="shared" si="154"/>
        <v>325</v>
      </c>
      <c r="BG536" s="114">
        <f t="shared" si="155"/>
        <v>0</v>
      </c>
      <c r="BH536" s="114">
        <f t="shared" si="156"/>
        <v>0</v>
      </c>
      <c r="BI536" s="114">
        <f t="shared" si="157"/>
        <v>0</v>
      </c>
      <c r="BJ536" s="114">
        <f t="shared" si="158"/>
        <v>0</v>
      </c>
      <c r="BK536" s="15" t="s">
        <v>76</v>
      </c>
      <c r="BL536" s="114">
        <f t="shared" si="159"/>
        <v>325</v>
      </c>
      <c r="BM536" s="15" t="s">
        <v>336</v>
      </c>
      <c r="BN536" s="113" t="s">
        <v>1736</v>
      </c>
    </row>
    <row r="537" spans="1:66" s="2" customFormat="1" ht="33" customHeight="1" x14ac:dyDescent="0.2">
      <c r="A537" s="26"/>
      <c r="B537" s="133"/>
      <c r="C537" s="192" t="s">
        <v>1737</v>
      </c>
      <c r="D537" s="192" t="s">
        <v>119</v>
      </c>
      <c r="E537" s="193" t="s">
        <v>1738</v>
      </c>
      <c r="F537" s="194" t="s">
        <v>1739</v>
      </c>
      <c r="G537" s="195" t="s">
        <v>122</v>
      </c>
      <c r="H537" s="196">
        <v>10</v>
      </c>
      <c r="I537" s="197">
        <v>96.6</v>
      </c>
      <c r="J537" s="197">
        <f>I537*'Rekapitulace stavby'!$AI$20</f>
        <v>96.6</v>
      </c>
      <c r="K537" s="197">
        <f t="shared" si="150"/>
        <v>966</v>
      </c>
      <c r="L537" s="107" t="s">
        <v>123</v>
      </c>
      <c r="M537" s="108"/>
      <c r="N537" s="109" t="s">
        <v>1</v>
      </c>
      <c r="O537" s="110" t="s">
        <v>33</v>
      </c>
      <c r="P537" s="111">
        <v>0</v>
      </c>
      <c r="Q537" s="111">
        <f t="shared" si="151"/>
        <v>0</v>
      </c>
      <c r="R537" s="111">
        <v>0</v>
      </c>
      <c r="S537" s="111">
        <f t="shared" si="152"/>
        <v>0</v>
      </c>
      <c r="T537" s="111">
        <v>0</v>
      </c>
      <c r="U537" s="112">
        <f t="shared" si="153"/>
        <v>0</v>
      </c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S537" s="113" t="s">
        <v>336</v>
      </c>
      <c r="AU537" s="113" t="s">
        <v>119</v>
      </c>
      <c r="AV537" s="113" t="s">
        <v>1672</v>
      </c>
      <c r="AZ537" s="15" t="s">
        <v>117</v>
      </c>
      <c r="BF537" s="114">
        <f t="shared" si="154"/>
        <v>966</v>
      </c>
      <c r="BG537" s="114">
        <f t="shared" si="155"/>
        <v>0</v>
      </c>
      <c r="BH537" s="114">
        <f t="shared" si="156"/>
        <v>0</v>
      </c>
      <c r="BI537" s="114">
        <f t="shared" si="157"/>
        <v>0</v>
      </c>
      <c r="BJ537" s="114">
        <f t="shared" si="158"/>
        <v>0</v>
      </c>
      <c r="BK537" s="15" t="s">
        <v>76</v>
      </c>
      <c r="BL537" s="114">
        <f t="shared" si="159"/>
        <v>966</v>
      </c>
      <c r="BM537" s="15" t="s">
        <v>336</v>
      </c>
      <c r="BN537" s="113" t="s">
        <v>1740</v>
      </c>
    </row>
    <row r="538" spans="1:66" s="2" customFormat="1" ht="24.2" customHeight="1" x14ac:dyDescent="0.2">
      <c r="A538" s="26"/>
      <c r="B538" s="133"/>
      <c r="C538" s="192" t="s">
        <v>1741</v>
      </c>
      <c r="D538" s="192" t="s">
        <v>119</v>
      </c>
      <c r="E538" s="193" t="s">
        <v>1742</v>
      </c>
      <c r="F538" s="194" t="s">
        <v>1743</v>
      </c>
      <c r="G538" s="195" t="s">
        <v>692</v>
      </c>
      <c r="H538" s="196">
        <v>100</v>
      </c>
      <c r="I538" s="197">
        <v>28.8</v>
      </c>
      <c r="J538" s="197">
        <f>I538*'Rekapitulace stavby'!$AI$20</f>
        <v>28.8</v>
      </c>
      <c r="K538" s="197">
        <f t="shared" si="150"/>
        <v>2880</v>
      </c>
      <c r="L538" s="107" t="s">
        <v>123</v>
      </c>
      <c r="M538" s="108"/>
      <c r="N538" s="109" t="s">
        <v>1</v>
      </c>
      <c r="O538" s="110" t="s">
        <v>33</v>
      </c>
      <c r="P538" s="111">
        <v>0</v>
      </c>
      <c r="Q538" s="111">
        <f t="shared" si="151"/>
        <v>0</v>
      </c>
      <c r="R538" s="111">
        <v>0</v>
      </c>
      <c r="S538" s="111">
        <f t="shared" si="152"/>
        <v>0</v>
      </c>
      <c r="T538" s="111">
        <v>0</v>
      </c>
      <c r="U538" s="112">
        <f t="shared" si="153"/>
        <v>0</v>
      </c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S538" s="113" t="s">
        <v>336</v>
      </c>
      <c r="AU538" s="113" t="s">
        <v>119</v>
      </c>
      <c r="AV538" s="113" t="s">
        <v>1672</v>
      </c>
      <c r="AZ538" s="15" t="s">
        <v>117</v>
      </c>
      <c r="BF538" s="114">
        <f t="shared" si="154"/>
        <v>2880</v>
      </c>
      <c r="BG538" s="114">
        <f t="shared" si="155"/>
        <v>0</v>
      </c>
      <c r="BH538" s="114">
        <f t="shared" si="156"/>
        <v>0</v>
      </c>
      <c r="BI538" s="114">
        <f t="shared" si="157"/>
        <v>0</v>
      </c>
      <c r="BJ538" s="114">
        <f t="shared" si="158"/>
        <v>0</v>
      </c>
      <c r="BK538" s="15" t="s">
        <v>76</v>
      </c>
      <c r="BL538" s="114">
        <f t="shared" si="159"/>
        <v>2880</v>
      </c>
      <c r="BM538" s="15" t="s">
        <v>336</v>
      </c>
      <c r="BN538" s="113" t="s">
        <v>1744</v>
      </c>
    </row>
    <row r="539" spans="1:66" s="2" customFormat="1" ht="33" customHeight="1" x14ac:dyDescent="0.2">
      <c r="A539" s="26"/>
      <c r="B539" s="133"/>
      <c r="C539" s="192" t="s">
        <v>1745</v>
      </c>
      <c r="D539" s="192" t="s">
        <v>119</v>
      </c>
      <c r="E539" s="193" t="s">
        <v>1746</v>
      </c>
      <c r="F539" s="194" t="s">
        <v>1747</v>
      </c>
      <c r="G539" s="195" t="s">
        <v>692</v>
      </c>
      <c r="H539" s="196">
        <v>100</v>
      </c>
      <c r="I539" s="197">
        <v>54.8</v>
      </c>
      <c r="J539" s="197">
        <f>I539*'Rekapitulace stavby'!$AI$20</f>
        <v>54.8</v>
      </c>
      <c r="K539" s="197">
        <f t="shared" si="150"/>
        <v>5480</v>
      </c>
      <c r="L539" s="107" t="s">
        <v>123</v>
      </c>
      <c r="M539" s="108"/>
      <c r="N539" s="109" t="s">
        <v>1</v>
      </c>
      <c r="O539" s="110" t="s">
        <v>33</v>
      </c>
      <c r="P539" s="111">
        <v>0</v>
      </c>
      <c r="Q539" s="111">
        <f t="shared" si="151"/>
        <v>0</v>
      </c>
      <c r="R539" s="111">
        <v>0</v>
      </c>
      <c r="S539" s="111">
        <f t="shared" si="152"/>
        <v>0</v>
      </c>
      <c r="T539" s="111">
        <v>0</v>
      </c>
      <c r="U539" s="112">
        <f t="shared" si="153"/>
        <v>0</v>
      </c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S539" s="113" t="s">
        <v>336</v>
      </c>
      <c r="AU539" s="113" t="s">
        <v>119</v>
      </c>
      <c r="AV539" s="113" t="s">
        <v>1672</v>
      </c>
      <c r="AZ539" s="15" t="s">
        <v>117</v>
      </c>
      <c r="BF539" s="114">
        <f t="shared" si="154"/>
        <v>5480</v>
      </c>
      <c r="BG539" s="114">
        <f t="shared" si="155"/>
        <v>0</v>
      </c>
      <c r="BH539" s="114">
        <f t="shared" si="156"/>
        <v>0</v>
      </c>
      <c r="BI539" s="114">
        <f t="shared" si="157"/>
        <v>0</v>
      </c>
      <c r="BJ539" s="114">
        <f t="shared" si="158"/>
        <v>0</v>
      </c>
      <c r="BK539" s="15" t="s">
        <v>76</v>
      </c>
      <c r="BL539" s="114">
        <f t="shared" si="159"/>
        <v>5480</v>
      </c>
      <c r="BM539" s="15" t="s">
        <v>336</v>
      </c>
      <c r="BN539" s="113" t="s">
        <v>1748</v>
      </c>
    </row>
    <row r="540" spans="1:66" s="2" customFormat="1" ht="24.2" customHeight="1" x14ac:dyDescent="0.2">
      <c r="A540" s="26"/>
      <c r="B540" s="133"/>
      <c r="C540" s="192" t="s">
        <v>1749</v>
      </c>
      <c r="D540" s="192" t="s">
        <v>119</v>
      </c>
      <c r="E540" s="193" t="s">
        <v>1750</v>
      </c>
      <c r="F540" s="194" t="s">
        <v>1751</v>
      </c>
      <c r="G540" s="195" t="s">
        <v>122</v>
      </c>
      <c r="H540" s="196">
        <v>10</v>
      </c>
      <c r="I540" s="197">
        <v>14.8</v>
      </c>
      <c r="J540" s="197">
        <f>I540*'Rekapitulace stavby'!$AI$20</f>
        <v>14.8</v>
      </c>
      <c r="K540" s="197">
        <f t="shared" si="150"/>
        <v>148</v>
      </c>
      <c r="L540" s="107" t="s">
        <v>123</v>
      </c>
      <c r="M540" s="108"/>
      <c r="N540" s="109" t="s">
        <v>1</v>
      </c>
      <c r="O540" s="110" t="s">
        <v>33</v>
      </c>
      <c r="P540" s="111">
        <v>0</v>
      </c>
      <c r="Q540" s="111">
        <f t="shared" si="151"/>
        <v>0</v>
      </c>
      <c r="R540" s="111">
        <v>0</v>
      </c>
      <c r="S540" s="111">
        <f t="shared" si="152"/>
        <v>0</v>
      </c>
      <c r="T540" s="111">
        <v>0</v>
      </c>
      <c r="U540" s="112">
        <f t="shared" si="153"/>
        <v>0</v>
      </c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S540" s="113" t="s">
        <v>336</v>
      </c>
      <c r="AU540" s="113" t="s">
        <v>119</v>
      </c>
      <c r="AV540" s="113" t="s">
        <v>1672</v>
      </c>
      <c r="AZ540" s="15" t="s">
        <v>117</v>
      </c>
      <c r="BF540" s="114">
        <f t="shared" si="154"/>
        <v>148</v>
      </c>
      <c r="BG540" s="114">
        <f t="shared" si="155"/>
        <v>0</v>
      </c>
      <c r="BH540" s="114">
        <f t="shared" si="156"/>
        <v>0</v>
      </c>
      <c r="BI540" s="114">
        <f t="shared" si="157"/>
        <v>0</v>
      </c>
      <c r="BJ540" s="114">
        <f t="shared" si="158"/>
        <v>0</v>
      </c>
      <c r="BK540" s="15" t="s">
        <v>76</v>
      </c>
      <c r="BL540" s="114">
        <f t="shared" si="159"/>
        <v>148</v>
      </c>
      <c r="BM540" s="15" t="s">
        <v>336</v>
      </c>
      <c r="BN540" s="113" t="s">
        <v>1752</v>
      </c>
    </row>
    <row r="541" spans="1:66" s="2" customFormat="1" ht="24.2" customHeight="1" x14ac:dyDescent="0.2">
      <c r="A541" s="26"/>
      <c r="B541" s="133"/>
      <c r="C541" s="192" t="s">
        <v>1753</v>
      </c>
      <c r="D541" s="192" t="s">
        <v>119</v>
      </c>
      <c r="E541" s="193" t="s">
        <v>1754</v>
      </c>
      <c r="F541" s="194" t="s">
        <v>1755</v>
      </c>
      <c r="G541" s="195" t="s">
        <v>122</v>
      </c>
      <c r="H541" s="196">
        <v>10</v>
      </c>
      <c r="I541" s="197">
        <v>14.9</v>
      </c>
      <c r="J541" s="197">
        <f>I541*'Rekapitulace stavby'!$AI$20</f>
        <v>14.9</v>
      </c>
      <c r="K541" s="197">
        <f t="shared" si="150"/>
        <v>149</v>
      </c>
      <c r="L541" s="107" t="s">
        <v>123</v>
      </c>
      <c r="M541" s="108"/>
      <c r="N541" s="109" t="s">
        <v>1</v>
      </c>
      <c r="O541" s="110" t="s">
        <v>33</v>
      </c>
      <c r="P541" s="111">
        <v>0</v>
      </c>
      <c r="Q541" s="111">
        <f t="shared" si="151"/>
        <v>0</v>
      </c>
      <c r="R541" s="111">
        <v>0</v>
      </c>
      <c r="S541" s="111">
        <f t="shared" si="152"/>
        <v>0</v>
      </c>
      <c r="T541" s="111">
        <v>0</v>
      </c>
      <c r="U541" s="112">
        <f t="shared" si="153"/>
        <v>0</v>
      </c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S541" s="113" t="s">
        <v>336</v>
      </c>
      <c r="AU541" s="113" t="s">
        <v>119</v>
      </c>
      <c r="AV541" s="113" t="s">
        <v>1672</v>
      </c>
      <c r="AZ541" s="15" t="s">
        <v>117</v>
      </c>
      <c r="BF541" s="114">
        <f t="shared" si="154"/>
        <v>149</v>
      </c>
      <c r="BG541" s="114">
        <f t="shared" si="155"/>
        <v>0</v>
      </c>
      <c r="BH541" s="114">
        <f t="shared" si="156"/>
        <v>0</v>
      </c>
      <c r="BI541" s="114">
        <f t="shared" si="157"/>
        <v>0</v>
      </c>
      <c r="BJ541" s="114">
        <f t="shared" si="158"/>
        <v>0</v>
      </c>
      <c r="BK541" s="15" t="s">
        <v>76</v>
      </c>
      <c r="BL541" s="114">
        <f t="shared" si="159"/>
        <v>149</v>
      </c>
      <c r="BM541" s="15" t="s">
        <v>336</v>
      </c>
      <c r="BN541" s="113" t="s">
        <v>1756</v>
      </c>
    </row>
    <row r="542" spans="1:66" s="2" customFormat="1" ht="24.2" customHeight="1" x14ac:dyDescent="0.2">
      <c r="A542" s="26"/>
      <c r="B542" s="133"/>
      <c r="C542" s="192" t="s">
        <v>1757</v>
      </c>
      <c r="D542" s="192" t="s">
        <v>119</v>
      </c>
      <c r="E542" s="193" t="s">
        <v>1758</v>
      </c>
      <c r="F542" s="194" t="s">
        <v>1759</v>
      </c>
      <c r="G542" s="195" t="s">
        <v>122</v>
      </c>
      <c r="H542" s="196">
        <v>10</v>
      </c>
      <c r="I542" s="197">
        <v>25.5</v>
      </c>
      <c r="J542" s="197">
        <f>I542*'Rekapitulace stavby'!$AI$20</f>
        <v>25.5</v>
      </c>
      <c r="K542" s="197">
        <f t="shared" si="150"/>
        <v>255</v>
      </c>
      <c r="L542" s="107" t="s">
        <v>123</v>
      </c>
      <c r="M542" s="108"/>
      <c r="N542" s="109" t="s">
        <v>1</v>
      </c>
      <c r="O542" s="110" t="s">
        <v>33</v>
      </c>
      <c r="P542" s="111">
        <v>0</v>
      </c>
      <c r="Q542" s="111">
        <f t="shared" si="151"/>
        <v>0</v>
      </c>
      <c r="R542" s="111">
        <v>0</v>
      </c>
      <c r="S542" s="111">
        <f t="shared" si="152"/>
        <v>0</v>
      </c>
      <c r="T542" s="111">
        <v>0</v>
      </c>
      <c r="U542" s="112">
        <f t="shared" si="153"/>
        <v>0</v>
      </c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S542" s="113" t="s">
        <v>336</v>
      </c>
      <c r="AU542" s="113" t="s">
        <v>119</v>
      </c>
      <c r="AV542" s="113" t="s">
        <v>1672</v>
      </c>
      <c r="AZ542" s="15" t="s">
        <v>117</v>
      </c>
      <c r="BF542" s="114">
        <f t="shared" si="154"/>
        <v>255</v>
      </c>
      <c r="BG542" s="114">
        <f t="shared" si="155"/>
        <v>0</v>
      </c>
      <c r="BH542" s="114">
        <f t="shared" si="156"/>
        <v>0</v>
      </c>
      <c r="BI542" s="114">
        <f t="shared" si="157"/>
        <v>0</v>
      </c>
      <c r="BJ542" s="114">
        <f t="shared" si="158"/>
        <v>0</v>
      </c>
      <c r="BK542" s="15" t="s">
        <v>76</v>
      </c>
      <c r="BL542" s="114">
        <f t="shared" si="159"/>
        <v>255</v>
      </c>
      <c r="BM542" s="15" t="s">
        <v>336</v>
      </c>
      <c r="BN542" s="113" t="s">
        <v>1760</v>
      </c>
    </row>
    <row r="543" spans="1:66" s="2" customFormat="1" ht="24.2" customHeight="1" x14ac:dyDescent="0.2">
      <c r="A543" s="26"/>
      <c r="B543" s="133"/>
      <c r="C543" s="192" t="s">
        <v>1761</v>
      </c>
      <c r="D543" s="192" t="s">
        <v>119</v>
      </c>
      <c r="E543" s="193" t="s">
        <v>1762</v>
      </c>
      <c r="F543" s="194" t="s">
        <v>1763</v>
      </c>
      <c r="G543" s="195" t="s">
        <v>122</v>
      </c>
      <c r="H543" s="196">
        <v>10</v>
      </c>
      <c r="I543" s="197">
        <v>14.5</v>
      </c>
      <c r="J543" s="197">
        <f>I543*'Rekapitulace stavby'!$AI$20</f>
        <v>14.5</v>
      </c>
      <c r="K543" s="197">
        <f t="shared" si="150"/>
        <v>145</v>
      </c>
      <c r="L543" s="107" t="s">
        <v>123</v>
      </c>
      <c r="M543" s="108"/>
      <c r="N543" s="109" t="s">
        <v>1</v>
      </c>
      <c r="O543" s="110" t="s">
        <v>33</v>
      </c>
      <c r="P543" s="111">
        <v>0</v>
      </c>
      <c r="Q543" s="111">
        <f t="shared" si="151"/>
        <v>0</v>
      </c>
      <c r="R543" s="111">
        <v>0</v>
      </c>
      <c r="S543" s="111">
        <f t="shared" si="152"/>
        <v>0</v>
      </c>
      <c r="T543" s="111">
        <v>0</v>
      </c>
      <c r="U543" s="112">
        <f t="shared" si="153"/>
        <v>0</v>
      </c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S543" s="113" t="s">
        <v>336</v>
      </c>
      <c r="AU543" s="113" t="s">
        <v>119</v>
      </c>
      <c r="AV543" s="113" t="s">
        <v>1672</v>
      </c>
      <c r="AZ543" s="15" t="s">
        <v>117</v>
      </c>
      <c r="BF543" s="114">
        <f t="shared" si="154"/>
        <v>145</v>
      </c>
      <c r="BG543" s="114">
        <f t="shared" si="155"/>
        <v>0</v>
      </c>
      <c r="BH543" s="114">
        <f t="shared" si="156"/>
        <v>0</v>
      </c>
      <c r="BI543" s="114">
        <f t="shared" si="157"/>
        <v>0</v>
      </c>
      <c r="BJ543" s="114">
        <f t="shared" si="158"/>
        <v>0</v>
      </c>
      <c r="BK543" s="15" t="s">
        <v>76</v>
      </c>
      <c r="BL543" s="114">
        <f t="shared" si="159"/>
        <v>145</v>
      </c>
      <c r="BM543" s="15" t="s">
        <v>336</v>
      </c>
      <c r="BN543" s="113" t="s">
        <v>1764</v>
      </c>
    </row>
    <row r="544" spans="1:66" s="2" customFormat="1" ht="33" customHeight="1" x14ac:dyDescent="0.2">
      <c r="A544" s="26"/>
      <c r="B544" s="133"/>
      <c r="C544" s="192" t="s">
        <v>1765</v>
      </c>
      <c r="D544" s="192" t="s">
        <v>119</v>
      </c>
      <c r="E544" s="193" t="s">
        <v>1766</v>
      </c>
      <c r="F544" s="194" t="s">
        <v>1767</v>
      </c>
      <c r="G544" s="195" t="s">
        <v>122</v>
      </c>
      <c r="H544" s="196">
        <v>10</v>
      </c>
      <c r="I544" s="197">
        <v>11.5</v>
      </c>
      <c r="J544" s="197">
        <f>I544*'Rekapitulace stavby'!$AI$20</f>
        <v>11.5</v>
      </c>
      <c r="K544" s="197">
        <f t="shared" si="150"/>
        <v>115</v>
      </c>
      <c r="L544" s="107" t="s">
        <v>123</v>
      </c>
      <c r="M544" s="108"/>
      <c r="N544" s="109" t="s">
        <v>1</v>
      </c>
      <c r="O544" s="110" t="s">
        <v>33</v>
      </c>
      <c r="P544" s="111">
        <v>0</v>
      </c>
      <c r="Q544" s="111">
        <f t="shared" si="151"/>
        <v>0</v>
      </c>
      <c r="R544" s="111">
        <v>0</v>
      </c>
      <c r="S544" s="111">
        <f t="shared" si="152"/>
        <v>0</v>
      </c>
      <c r="T544" s="111">
        <v>0</v>
      </c>
      <c r="U544" s="112">
        <f t="shared" si="153"/>
        <v>0</v>
      </c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S544" s="113" t="s">
        <v>336</v>
      </c>
      <c r="AU544" s="113" t="s">
        <v>119</v>
      </c>
      <c r="AV544" s="113" t="s">
        <v>1672</v>
      </c>
      <c r="AZ544" s="15" t="s">
        <v>117</v>
      </c>
      <c r="BF544" s="114">
        <f t="shared" si="154"/>
        <v>115</v>
      </c>
      <c r="BG544" s="114">
        <f t="shared" si="155"/>
        <v>0</v>
      </c>
      <c r="BH544" s="114">
        <f t="shared" si="156"/>
        <v>0</v>
      </c>
      <c r="BI544" s="114">
        <f t="shared" si="157"/>
        <v>0</v>
      </c>
      <c r="BJ544" s="114">
        <f t="shared" si="158"/>
        <v>0</v>
      </c>
      <c r="BK544" s="15" t="s">
        <v>76</v>
      </c>
      <c r="BL544" s="114">
        <f t="shared" si="159"/>
        <v>115</v>
      </c>
      <c r="BM544" s="15" t="s">
        <v>336</v>
      </c>
      <c r="BN544" s="113" t="s">
        <v>1768</v>
      </c>
    </row>
    <row r="545" spans="1:66" s="2" customFormat="1" ht="24.2" customHeight="1" x14ac:dyDescent="0.2">
      <c r="A545" s="26"/>
      <c r="B545" s="133"/>
      <c r="C545" s="192" t="s">
        <v>1769</v>
      </c>
      <c r="D545" s="192" t="s">
        <v>119</v>
      </c>
      <c r="E545" s="193" t="s">
        <v>1770</v>
      </c>
      <c r="F545" s="194" t="s">
        <v>1771</v>
      </c>
      <c r="G545" s="195" t="s">
        <v>122</v>
      </c>
      <c r="H545" s="196">
        <v>10</v>
      </c>
      <c r="I545" s="197">
        <v>25.5</v>
      </c>
      <c r="J545" s="197">
        <f>I545*'Rekapitulace stavby'!$AI$20</f>
        <v>25.5</v>
      </c>
      <c r="K545" s="197">
        <f t="shared" si="150"/>
        <v>255</v>
      </c>
      <c r="L545" s="107" t="s">
        <v>123</v>
      </c>
      <c r="M545" s="108"/>
      <c r="N545" s="109" t="s">
        <v>1</v>
      </c>
      <c r="O545" s="110" t="s">
        <v>33</v>
      </c>
      <c r="P545" s="111">
        <v>0</v>
      </c>
      <c r="Q545" s="111">
        <f t="shared" si="151"/>
        <v>0</v>
      </c>
      <c r="R545" s="111">
        <v>0</v>
      </c>
      <c r="S545" s="111">
        <f t="shared" si="152"/>
        <v>0</v>
      </c>
      <c r="T545" s="111">
        <v>0</v>
      </c>
      <c r="U545" s="112">
        <f t="shared" si="153"/>
        <v>0</v>
      </c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S545" s="113" t="s">
        <v>336</v>
      </c>
      <c r="AU545" s="113" t="s">
        <v>119</v>
      </c>
      <c r="AV545" s="113" t="s">
        <v>1672</v>
      </c>
      <c r="AZ545" s="15" t="s">
        <v>117</v>
      </c>
      <c r="BF545" s="114">
        <f t="shared" si="154"/>
        <v>255</v>
      </c>
      <c r="BG545" s="114">
        <f t="shared" si="155"/>
        <v>0</v>
      </c>
      <c r="BH545" s="114">
        <f t="shared" si="156"/>
        <v>0</v>
      </c>
      <c r="BI545" s="114">
        <f t="shared" si="157"/>
        <v>0</v>
      </c>
      <c r="BJ545" s="114">
        <f t="shared" si="158"/>
        <v>0</v>
      </c>
      <c r="BK545" s="15" t="s">
        <v>76</v>
      </c>
      <c r="BL545" s="114">
        <f t="shared" si="159"/>
        <v>255</v>
      </c>
      <c r="BM545" s="15" t="s">
        <v>336</v>
      </c>
      <c r="BN545" s="113" t="s">
        <v>1772</v>
      </c>
    </row>
    <row r="546" spans="1:66" s="2" customFormat="1" ht="24.2" customHeight="1" x14ac:dyDescent="0.2">
      <c r="A546" s="26"/>
      <c r="B546" s="133"/>
      <c r="C546" s="192" t="s">
        <v>1773</v>
      </c>
      <c r="D546" s="192" t="s">
        <v>119</v>
      </c>
      <c r="E546" s="193" t="s">
        <v>1774</v>
      </c>
      <c r="F546" s="194" t="s">
        <v>1775</v>
      </c>
      <c r="G546" s="195" t="s">
        <v>122</v>
      </c>
      <c r="H546" s="196">
        <v>10</v>
      </c>
      <c r="I546" s="197">
        <v>18.899999999999999</v>
      </c>
      <c r="J546" s="197">
        <f>I546*'Rekapitulace stavby'!$AI$20</f>
        <v>18.899999999999999</v>
      </c>
      <c r="K546" s="197">
        <f t="shared" si="150"/>
        <v>189</v>
      </c>
      <c r="L546" s="107" t="s">
        <v>123</v>
      </c>
      <c r="M546" s="108"/>
      <c r="N546" s="109" t="s">
        <v>1</v>
      </c>
      <c r="O546" s="110" t="s">
        <v>33</v>
      </c>
      <c r="P546" s="111">
        <v>0</v>
      </c>
      <c r="Q546" s="111">
        <f t="shared" si="151"/>
        <v>0</v>
      </c>
      <c r="R546" s="111">
        <v>0</v>
      </c>
      <c r="S546" s="111">
        <f t="shared" si="152"/>
        <v>0</v>
      </c>
      <c r="T546" s="111">
        <v>0</v>
      </c>
      <c r="U546" s="112">
        <f t="shared" si="153"/>
        <v>0</v>
      </c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S546" s="113" t="s">
        <v>336</v>
      </c>
      <c r="AU546" s="113" t="s">
        <v>119</v>
      </c>
      <c r="AV546" s="113" t="s">
        <v>1672</v>
      </c>
      <c r="AZ546" s="15" t="s">
        <v>117</v>
      </c>
      <c r="BF546" s="114">
        <f t="shared" si="154"/>
        <v>189</v>
      </c>
      <c r="BG546" s="114">
        <f t="shared" si="155"/>
        <v>0</v>
      </c>
      <c r="BH546" s="114">
        <f t="shared" si="156"/>
        <v>0</v>
      </c>
      <c r="BI546" s="114">
        <f t="shared" si="157"/>
        <v>0</v>
      </c>
      <c r="BJ546" s="114">
        <f t="shared" si="158"/>
        <v>0</v>
      </c>
      <c r="BK546" s="15" t="s">
        <v>76</v>
      </c>
      <c r="BL546" s="114">
        <f t="shared" si="159"/>
        <v>189</v>
      </c>
      <c r="BM546" s="15" t="s">
        <v>336</v>
      </c>
      <c r="BN546" s="113" t="s">
        <v>1776</v>
      </c>
    </row>
    <row r="547" spans="1:66" s="2" customFormat="1" ht="24.2" customHeight="1" x14ac:dyDescent="0.2">
      <c r="A547" s="26"/>
      <c r="B547" s="133"/>
      <c r="C547" s="192" t="s">
        <v>1777</v>
      </c>
      <c r="D547" s="192" t="s">
        <v>119</v>
      </c>
      <c r="E547" s="193" t="s">
        <v>1778</v>
      </c>
      <c r="F547" s="194" t="s">
        <v>1779</v>
      </c>
      <c r="G547" s="195" t="s">
        <v>122</v>
      </c>
      <c r="H547" s="196">
        <v>10</v>
      </c>
      <c r="I547" s="197">
        <v>25.5</v>
      </c>
      <c r="J547" s="197">
        <f>I547*'Rekapitulace stavby'!$AI$20</f>
        <v>25.5</v>
      </c>
      <c r="K547" s="197">
        <f t="shared" si="150"/>
        <v>255</v>
      </c>
      <c r="L547" s="107" t="s">
        <v>123</v>
      </c>
      <c r="M547" s="108"/>
      <c r="N547" s="109" t="s">
        <v>1</v>
      </c>
      <c r="O547" s="110" t="s">
        <v>33</v>
      </c>
      <c r="P547" s="111">
        <v>0</v>
      </c>
      <c r="Q547" s="111">
        <f t="shared" si="151"/>
        <v>0</v>
      </c>
      <c r="R547" s="111">
        <v>0</v>
      </c>
      <c r="S547" s="111">
        <f t="shared" si="152"/>
        <v>0</v>
      </c>
      <c r="T547" s="111">
        <v>0</v>
      </c>
      <c r="U547" s="112">
        <f t="shared" si="153"/>
        <v>0</v>
      </c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S547" s="113" t="s">
        <v>336</v>
      </c>
      <c r="AU547" s="113" t="s">
        <v>119</v>
      </c>
      <c r="AV547" s="113" t="s">
        <v>1672</v>
      </c>
      <c r="AZ547" s="15" t="s">
        <v>117</v>
      </c>
      <c r="BF547" s="114">
        <f t="shared" si="154"/>
        <v>255</v>
      </c>
      <c r="BG547" s="114">
        <f t="shared" si="155"/>
        <v>0</v>
      </c>
      <c r="BH547" s="114">
        <f t="shared" si="156"/>
        <v>0</v>
      </c>
      <c r="BI547" s="114">
        <f t="shared" si="157"/>
        <v>0</v>
      </c>
      <c r="BJ547" s="114">
        <f t="shared" si="158"/>
        <v>0</v>
      </c>
      <c r="BK547" s="15" t="s">
        <v>76</v>
      </c>
      <c r="BL547" s="114">
        <f t="shared" si="159"/>
        <v>255</v>
      </c>
      <c r="BM547" s="15" t="s">
        <v>336</v>
      </c>
      <c r="BN547" s="113" t="s">
        <v>1780</v>
      </c>
    </row>
    <row r="548" spans="1:66" s="2" customFormat="1" ht="24.2" customHeight="1" x14ac:dyDescent="0.2">
      <c r="A548" s="26"/>
      <c r="B548" s="133"/>
      <c r="C548" s="192" t="s">
        <v>1781</v>
      </c>
      <c r="D548" s="192" t="s">
        <v>119</v>
      </c>
      <c r="E548" s="193" t="s">
        <v>1782</v>
      </c>
      <c r="F548" s="194" t="s">
        <v>1783</v>
      </c>
      <c r="G548" s="195" t="s">
        <v>122</v>
      </c>
      <c r="H548" s="196">
        <v>10</v>
      </c>
      <c r="I548" s="197">
        <v>8.4499999999999993</v>
      </c>
      <c r="J548" s="197">
        <f>I548*'Rekapitulace stavby'!$AI$20</f>
        <v>8.4499999999999993</v>
      </c>
      <c r="K548" s="197">
        <f t="shared" si="150"/>
        <v>84.5</v>
      </c>
      <c r="L548" s="107" t="s">
        <v>123</v>
      </c>
      <c r="M548" s="108"/>
      <c r="N548" s="109" t="s">
        <v>1</v>
      </c>
      <c r="O548" s="110" t="s">
        <v>33</v>
      </c>
      <c r="P548" s="111">
        <v>0</v>
      </c>
      <c r="Q548" s="111">
        <f t="shared" si="151"/>
        <v>0</v>
      </c>
      <c r="R548" s="111">
        <v>0</v>
      </c>
      <c r="S548" s="111">
        <f t="shared" si="152"/>
        <v>0</v>
      </c>
      <c r="T548" s="111">
        <v>0</v>
      </c>
      <c r="U548" s="112">
        <f t="shared" si="153"/>
        <v>0</v>
      </c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S548" s="113" t="s">
        <v>336</v>
      </c>
      <c r="AU548" s="113" t="s">
        <v>119</v>
      </c>
      <c r="AV548" s="113" t="s">
        <v>1672</v>
      </c>
      <c r="AZ548" s="15" t="s">
        <v>117</v>
      </c>
      <c r="BF548" s="114">
        <f t="shared" si="154"/>
        <v>84.5</v>
      </c>
      <c r="BG548" s="114">
        <f t="shared" si="155"/>
        <v>0</v>
      </c>
      <c r="BH548" s="114">
        <f t="shared" si="156"/>
        <v>0</v>
      </c>
      <c r="BI548" s="114">
        <f t="shared" si="157"/>
        <v>0</v>
      </c>
      <c r="BJ548" s="114">
        <f t="shared" si="158"/>
        <v>0</v>
      </c>
      <c r="BK548" s="15" t="s">
        <v>76</v>
      </c>
      <c r="BL548" s="114">
        <f t="shared" si="159"/>
        <v>84.5</v>
      </c>
      <c r="BM548" s="15" t="s">
        <v>336</v>
      </c>
      <c r="BN548" s="113" t="s">
        <v>1784</v>
      </c>
    </row>
    <row r="549" spans="1:66" s="2" customFormat="1" ht="24.2" customHeight="1" x14ac:dyDescent="0.2">
      <c r="A549" s="26"/>
      <c r="B549" s="133"/>
      <c r="C549" s="192" t="s">
        <v>1785</v>
      </c>
      <c r="D549" s="192" t="s">
        <v>119</v>
      </c>
      <c r="E549" s="193" t="s">
        <v>1786</v>
      </c>
      <c r="F549" s="194" t="s">
        <v>1787</v>
      </c>
      <c r="G549" s="195" t="s">
        <v>122</v>
      </c>
      <c r="H549" s="196">
        <v>10</v>
      </c>
      <c r="I549" s="197">
        <v>12.7</v>
      </c>
      <c r="J549" s="197">
        <f>I549*'Rekapitulace stavby'!$AI$20</f>
        <v>12.7</v>
      </c>
      <c r="K549" s="197">
        <f t="shared" si="150"/>
        <v>127</v>
      </c>
      <c r="L549" s="107" t="s">
        <v>123</v>
      </c>
      <c r="M549" s="108"/>
      <c r="N549" s="109" t="s">
        <v>1</v>
      </c>
      <c r="O549" s="110" t="s">
        <v>33</v>
      </c>
      <c r="P549" s="111">
        <v>0</v>
      </c>
      <c r="Q549" s="111">
        <f t="shared" si="151"/>
        <v>0</v>
      </c>
      <c r="R549" s="111">
        <v>0</v>
      </c>
      <c r="S549" s="111">
        <f t="shared" si="152"/>
        <v>0</v>
      </c>
      <c r="T549" s="111">
        <v>0</v>
      </c>
      <c r="U549" s="112">
        <f t="shared" si="153"/>
        <v>0</v>
      </c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S549" s="113" t="s">
        <v>336</v>
      </c>
      <c r="AU549" s="113" t="s">
        <v>119</v>
      </c>
      <c r="AV549" s="113" t="s">
        <v>1672</v>
      </c>
      <c r="AZ549" s="15" t="s">
        <v>117</v>
      </c>
      <c r="BF549" s="114">
        <f t="shared" si="154"/>
        <v>127</v>
      </c>
      <c r="BG549" s="114">
        <f t="shared" si="155"/>
        <v>0</v>
      </c>
      <c r="BH549" s="114">
        <f t="shared" si="156"/>
        <v>0</v>
      </c>
      <c r="BI549" s="114">
        <f t="shared" si="157"/>
        <v>0</v>
      </c>
      <c r="BJ549" s="114">
        <f t="shared" si="158"/>
        <v>0</v>
      </c>
      <c r="BK549" s="15" t="s">
        <v>76</v>
      </c>
      <c r="BL549" s="114">
        <f t="shared" si="159"/>
        <v>127</v>
      </c>
      <c r="BM549" s="15" t="s">
        <v>336</v>
      </c>
      <c r="BN549" s="113" t="s">
        <v>1788</v>
      </c>
    </row>
    <row r="550" spans="1:66" s="2" customFormat="1" ht="24.2" customHeight="1" x14ac:dyDescent="0.2">
      <c r="A550" s="26"/>
      <c r="B550" s="133"/>
      <c r="C550" s="192" t="s">
        <v>1789</v>
      </c>
      <c r="D550" s="192" t="s">
        <v>119</v>
      </c>
      <c r="E550" s="193" t="s">
        <v>1790</v>
      </c>
      <c r="F550" s="194" t="s">
        <v>1791</v>
      </c>
      <c r="G550" s="195" t="s">
        <v>122</v>
      </c>
      <c r="H550" s="196">
        <v>10</v>
      </c>
      <c r="I550" s="197">
        <v>12.7</v>
      </c>
      <c r="J550" s="197">
        <f>I550*'Rekapitulace stavby'!$AI$20</f>
        <v>12.7</v>
      </c>
      <c r="K550" s="197">
        <f t="shared" si="150"/>
        <v>127</v>
      </c>
      <c r="L550" s="107" t="s">
        <v>123</v>
      </c>
      <c r="M550" s="108"/>
      <c r="N550" s="109" t="s">
        <v>1</v>
      </c>
      <c r="O550" s="110" t="s">
        <v>33</v>
      </c>
      <c r="P550" s="111">
        <v>0</v>
      </c>
      <c r="Q550" s="111">
        <f t="shared" si="151"/>
        <v>0</v>
      </c>
      <c r="R550" s="111">
        <v>0</v>
      </c>
      <c r="S550" s="111">
        <f t="shared" si="152"/>
        <v>0</v>
      </c>
      <c r="T550" s="111">
        <v>0</v>
      </c>
      <c r="U550" s="112">
        <f t="shared" si="153"/>
        <v>0</v>
      </c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S550" s="113" t="s">
        <v>336</v>
      </c>
      <c r="AU550" s="113" t="s">
        <v>119</v>
      </c>
      <c r="AV550" s="113" t="s">
        <v>1672</v>
      </c>
      <c r="AZ550" s="15" t="s">
        <v>117</v>
      </c>
      <c r="BF550" s="114">
        <f t="shared" si="154"/>
        <v>127</v>
      </c>
      <c r="BG550" s="114">
        <f t="shared" si="155"/>
        <v>0</v>
      </c>
      <c r="BH550" s="114">
        <f t="shared" si="156"/>
        <v>0</v>
      </c>
      <c r="BI550" s="114">
        <f t="shared" si="157"/>
        <v>0</v>
      </c>
      <c r="BJ550" s="114">
        <f t="shared" si="158"/>
        <v>0</v>
      </c>
      <c r="BK550" s="15" t="s">
        <v>76</v>
      </c>
      <c r="BL550" s="114">
        <f t="shared" si="159"/>
        <v>127</v>
      </c>
      <c r="BM550" s="15" t="s">
        <v>336</v>
      </c>
      <c r="BN550" s="113" t="s">
        <v>1792</v>
      </c>
    </row>
    <row r="551" spans="1:66" s="2" customFormat="1" ht="33" customHeight="1" x14ac:dyDescent="0.2">
      <c r="A551" s="26"/>
      <c r="B551" s="133"/>
      <c r="C551" s="192" t="s">
        <v>1793</v>
      </c>
      <c r="D551" s="192" t="s">
        <v>119</v>
      </c>
      <c r="E551" s="193" t="s">
        <v>1794</v>
      </c>
      <c r="F551" s="194" t="s">
        <v>1795</v>
      </c>
      <c r="G551" s="195" t="s">
        <v>122</v>
      </c>
      <c r="H551" s="196">
        <v>10</v>
      </c>
      <c r="I551" s="197">
        <v>20</v>
      </c>
      <c r="J551" s="197">
        <f>I551*'Rekapitulace stavby'!$AI$20</f>
        <v>20</v>
      </c>
      <c r="K551" s="197">
        <f t="shared" si="150"/>
        <v>200</v>
      </c>
      <c r="L551" s="107" t="s">
        <v>123</v>
      </c>
      <c r="M551" s="108"/>
      <c r="N551" s="109" t="s">
        <v>1</v>
      </c>
      <c r="O551" s="110" t="s">
        <v>33</v>
      </c>
      <c r="P551" s="111">
        <v>0</v>
      </c>
      <c r="Q551" s="111">
        <f t="shared" si="151"/>
        <v>0</v>
      </c>
      <c r="R551" s="111">
        <v>0</v>
      </c>
      <c r="S551" s="111">
        <f t="shared" si="152"/>
        <v>0</v>
      </c>
      <c r="T551" s="111">
        <v>0</v>
      </c>
      <c r="U551" s="112">
        <f t="shared" si="153"/>
        <v>0</v>
      </c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S551" s="113" t="s">
        <v>336</v>
      </c>
      <c r="AU551" s="113" t="s">
        <v>119</v>
      </c>
      <c r="AV551" s="113" t="s">
        <v>1672</v>
      </c>
      <c r="AZ551" s="15" t="s">
        <v>117</v>
      </c>
      <c r="BF551" s="114">
        <f t="shared" si="154"/>
        <v>200</v>
      </c>
      <c r="BG551" s="114">
        <f t="shared" si="155"/>
        <v>0</v>
      </c>
      <c r="BH551" s="114">
        <f t="shared" si="156"/>
        <v>0</v>
      </c>
      <c r="BI551" s="114">
        <f t="shared" si="157"/>
        <v>0</v>
      </c>
      <c r="BJ551" s="114">
        <f t="shared" si="158"/>
        <v>0</v>
      </c>
      <c r="BK551" s="15" t="s">
        <v>76</v>
      </c>
      <c r="BL551" s="114">
        <f t="shared" si="159"/>
        <v>200</v>
      </c>
      <c r="BM551" s="15" t="s">
        <v>336</v>
      </c>
      <c r="BN551" s="113" t="s">
        <v>1796</v>
      </c>
    </row>
    <row r="552" spans="1:66" s="2" customFormat="1" ht="33" customHeight="1" x14ac:dyDescent="0.2">
      <c r="A552" s="26"/>
      <c r="B552" s="133"/>
      <c r="C552" s="192" t="s">
        <v>1797</v>
      </c>
      <c r="D552" s="192" t="s">
        <v>119</v>
      </c>
      <c r="E552" s="193" t="s">
        <v>1798</v>
      </c>
      <c r="F552" s="194" t="s">
        <v>1799</v>
      </c>
      <c r="G552" s="195" t="s">
        <v>122</v>
      </c>
      <c r="H552" s="196">
        <v>10</v>
      </c>
      <c r="I552" s="197">
        <v>29.5</v>
      </c>
      <c r="J552" s="197">
        <f>I552*'Rekapitulace stavby'!$AI$20</f>
        <v>29.5</v>
      </c>
      <c r="K552" s="197">
        <f t="shared" ref="K552:K573" si="160">ROUND(J552*H552,2)</f>
        <v>295</v>
      </c>
      <c r="L552" s="107" t="s">
        <v>123</v>
      </c>
      <c r="M552" s="108"/>
      <c r="N552" s="109" t="s">
        <v>1</v>
      </c>
      <c r="O552" s="110" t="s">
        <v>33</v>
      </c>
      <c r="P552" s="111">
        <v>0</v>
      </c>
      <c r="Q552" s="111">
        <f t="shared" ref="Q552:Q573" si="161">P552*H552</f>
        <v>0</v>
      </c>
      <c r="R552" s="111">
        <v>0</v>
      </c>
      <c r="S552" s="111">
        <f t="shared" ref="S552:S573" si="162">R552*H552</f>
        <v>0</v>
      </c>
      <c r="T552" s="111">
        <v>0</v>
      </c>
      <c r="U552" s="112">
        <f t="shared" ref="U552:U573" si="163">T552*H552</f>
        <v>0</v>
      </c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S552" s="113" t="s">
        <v>336</v>
      </c>
      <c r="AU552" s="113" t="s">
        <v>119</v>
      </c>
      <c r="AV552" s="113" t="s">
        <v>1672</v>
      </c>
      <c r="AZ552" s="15" t="s">
        <v>117</v>
      </c>
      <c r="BF552" s="114">
        <f t="shared" ref="BF552:BF573" si="164">IF(O552="základní",K552,0)</f>
        <v>295</v>
      </c>
      <c r="BG552" s="114">
        <f t="shared" ref="BG552:BG573" si="165">IF(O552="snížená",K552,0)</f>
        <v>0</v>
      </c>
      <c r="BH552" s="114">
        <f t="shared" ref="BH552:BH573" si="166">IF(O552="zákl. přenesená",K552,0)</f>
        <v>0</v>
      </c>
      <c r="BI552" s="114">
        <f t="shared" ref="BI552:BI573" si="167">IF(O552="sníž. přenesená",K552,0)</f>
        <v>0</v>
      </c>
      <c r="BJ552" s="114">
        <f t="shared" ref="BJ552:BJ573" si="168">IF(O552="nulová",K552,0)</f>
        <v>0</v>
      </c>
      <c r="BK552" s="15" t="s">
        <v>76</v>
      </c>
      <c r="BL552" s="114">
        <f t="shared" ref="BL552:BL573" si="169">ROUND(J552*H552,2)</f>
        <v>295</v>
      </c>
      <c r="BM552" s="15" t="s">
        <v>336</v>
      </c>
      <c r="BN552" s="113" t="s">
        <v>1800</v>
      </c>
    </row>
    <row r="553" spans="1:66" s="2" customFormat="1" ht="24.2" customHeight="1" x14ac:dyDescent="0.2">
      <c r="A553" s="26"/>
      <c r="B553" s="133"/>
      <c r="C553" s="192" t="s">
        <v>1801</v>
      </c>
      <c r="D553" s="192" t="s">
        <v>119</v>
      </c>
      <c r="E553" s="193" t="s">
        <v>1802</v>
      </c>
      <c r="F553" s="194" t="s">
        <v>1803</v>
      </c>
      <c r="G553" s="195" t="s">
        <v>122</v>
      </c>
      <c r="H553" s="196">
        <v>10</v>
      </c>
      <c r="I553" s="197">
        <v>57.7</v>
      </c>
      <c r="J553" s="197">
        <f>I553*'Rekapitulace stavby'!$AI$20</f>
        <v>57.7</v>
      </c>
      <c r="K553" s="197">
        <f t="shared" si="160"/>
        <v>577</v>
      </c>
      <c r="L553" s="107" t="s">
        <v>123</v>
      </c>
      <c r="M553" s="108"/>
      <c r="N553" s="109" t="s">
        <v>1</v>
      </c>
      <c r="O553" s="110" t="s">
        <v>33</v>
      </c>
      <c r="P553" s="111">
        <v>0</v>
      </c>
      <c r="Q553" s="111">
        <f t="shared" si="161"/>
        <v>0</v>
      </c>
      <c r="R553" s="111">
        <v>0</v>
      </c>
      <c r="S553" s="111">
        <f t="shared" si="162"/>
        <v>0</v>
      </c>
      <c r="T553" s="111">
        <v>0</v>
      </c>
      <c r="U553" s="112">
        <f t="shared" si="163"/>
        <v>0</v>
      </c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S553" s="113" t="s">
        <v>336</v>
      </c>
      <c r="AU553" s="113" t="s">
        <v>119</v>
      </c>
      <c r="AV553" s="113" t="s">
        <v>1672</v>
      </c>
      <c r="AZ553" s="15" t="s">
        <v>117</v>
      </c>
      <c r="BF553" s="114">
        <f t="shared" si="164"/>
        <v>577</v>
      </c>
      <c r="BG553" s="114">
        <f t="shared" si="165"/>
        <v>0</v>
      </c>
      <c r="BH553" s="114">
        <f t="shared" si="166"/>
        <v>0</v>
      </c>
      <c r="BI553" s="114">
        <f t="shared" si="167"/>
        <v>0</v>
      </c>
      <c r="BJ553" s="114">
        <f t="shared" si="168"/>
        <v>0</v>
      </c>
      <c r="BK553" s="15" t="s">
        <v>76</v>
      </c>
      <c r="BL553" s="114">
        <f t="shared" si="169"/>
        <v>577</v>
      </c>
      <c r="BM553" s="15" t="s">
        <v>336</v>
      </c>
      <c r="BN553" s="113" t="s">
        <v>1804</v>
      </c>
    </row>
    <row r="554" spans="1:66" s="2" customFormat="1" ht="24.2" customHeight="1" x14ac:dyDescent="0.2">
      <c r="A554" s="26"/>
      <c r="B554" s="133"/>
      <c r="C554" s="192" t="s">
        <v>1805</v>
      </c>
      <c r="D554" s="192" t="s">
        <v>119</v>
      </c>
      <c r="E554" s="193" t="s">
        <v>1806</v>
      </c>
      <c r="F554" s="194" t="s">
        <v>1807</v>
      </c>
      <c r="G554" s="195" t="s">
        <v>122</v>
      </c>
      <c r="H554" s="196">
        <v>10</v>
      </c>
      <c r="I554" s="197">
        <v>18.899999999999999</v>
      </c>
      <c r="J554" s="197">
        <f>I554*'Rekapitulace stavby'!$AI$20</f>
        <v>18.899999999999999</v>
      </c>
      <c r="K554" s="197">
        <f t="shared" si="160"/>
        <v>189</v>
      </c>
      <c r="L554" s="107" t="s">
        <v>123</v>
      </c>
      <c r="M554" s="108"/>
      <c r="N554" s="109" t="s">
        <v>1</v>
      </c>
      <c r="O554" s="110" t="s">
        <v>33</v>
      </c>
      <c r="P554" s="111">
        <v>0</v>
      </c>
      <c r="Q554" s="111">
        <f t="shared" si="161"/>
        <v>0</v>
      </c>
      <c r="R554" s="111">
        <v>0</v>
      </c>
      <c r="S554" s="111">
        <f t="shared" si="162"/>
        <v>0</v>
      </c>
      <c r="T554" s="111">
        <v>0</v>
      </c>
      <c r="U554" s="112">
        <f t="shared" si="163"/>
        <v>0</v>
      </c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S554" s="113" t="s">
        <v>336</v>
      </c>
      <c r="AU554" s="113" t="s">
        <v>119</v>
      </c>
      <c r="AV554" s="113" t="s">
        <v>1672</v>
      </c>
      <c r="AZ554" s="15" t="s">
        <v>117</v>
      </c>
      <c r="BF554" s="114">
        <f t="shared" si="164"/>
        <v>189</v>
      </c>
      <c r="BG554" s="114">
        <f t="shared" si="165"/>
        <v>0</v>
      </c>
      <c r="BH554" s="114">
        <f t="shared" si="166"/>
        <v>0</v>
      </c>
      <c r="BI554" s="114">
        <f t="shared" si="167"/>
        <v>0</v>
      </c>
      <c r="BJ554" s="114">
        <f t="shared" si="168"/>
        <v>0</v>
      </c>
      <c r="BK554" s="15" t="s">
        <v>76</v>
      </c>
      <c r="BL554" s="114">
        <f t="shared" si="169"/>
        <v>189</v>
      </c>
      <c r="BM554" s="15" t="s">
        <v>336</v>
      </c>
      <c r="BN554" s="113" t="s">
        <v>1808</v>
      </c>
    </row>
    <row r="555" spans="1:66" s="2" customFormat="1" ht="24.2" customHeight="1" x14ac:dyDescent="0.2">
      <c r="A555" s="26"/>
      <c r="B555" s="133"/>
      <c r="C555" s="192" t="s">
        <v>1809</v>
      </c>
      <c r="D555" s="192" t="s">
        <v>119</v>
      </c>
      <c r="E555" s="193" t="s">
        <v>1810</v>
      </c>
      <c r="F555" s="194" t="s">
        <v>1811</v>
      </c>
      <c r="G555" s="195" t="s">
        <v>122</v>
      </c>
      <c r="H555" s="196">
        <v>10</v>
      </c>
      <c r="I555" s="197">
        <v>16</v>
      </c>
      <c r="J555" s="197">
        <f>I555*'Rekapitulace stavby'!$AI$20</f>
        <v>16</v>
      </c>
      <c r="K555" s="197">
        <f t="shared" si="160"/>
        <v>160</v>
      </c>
      <c r="L555" s="107" t="s">
        <v>123</v>
      </c>
      <c r="M555" s="108"/>
      <c r="N555" s="109" t="s">
        <v>1</v>
      </c>
      <c r="O555" s="110" t="s">
        <v>33</v>
      </c>
      <c r="P555" s="111">
        <v>0</v>
      </c>
      <c r="Q555" s="111">
        <f t="shared" si="161"/>
        <v>0</v>
      </c>
      <c r="R555" s="111">
        <v>0</v>
      </c>
      <c r="S555" s="111">
        <f t="shared" si="162"/>
        <v>0</v>
      </c>
      <c r="T555" s="111">
        <v>0</v>
      </c>
      <c r="U555" s="112">
        <f t="shared" si="163"/>
        <v>0</v>
      </c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S555" s="113" t="s">
        <v>336</v>
      </c>
      <c r="AU555" s="113" t="s">
        <v>119</v>
      </c>
      <c r="AV555" s="113" t="s">
        <v>1672</v>
      </c>
      <c r="AZ555" s="15" t="s">
        <v>117</v>
      </c>
      <c r="BF555" s="114">
        <f t="shared" si="164"/>
        <v>160</v>
      </c>
      <c r="BG555" s="114">
        <f t="shared" si="165"/>
        <v>0</v>
      </c>
      <c r="BH555" s="114">
        <f t="shared" si="166"/>
        <v>0</v>
      </c>
      <c r="BI555" s="114">
        <f t="shared" si="167"/>
        <v>0</v>
      </c>
      <c r="BJ555" s="114">
        <f t="shared" si="168"/>
        <v>0</v>
      </c>
      <c r="BK555" s="15" t="s">
        <v>76</v>
      </c>
      <c r="BL555" s="114">
        <f t="shared" si="169"/>
        <v>160</v>
      </c>
      <c r="BM555" s="15" t="s">
        <v>336</v>
      </c>
      <c r="BN555" s="113" t="s">
        <v>1812</v>
      </c>
    </row>
    <row r="556" spans="1:66" s="2" customFormat="1" ht="24.2" customHeight="1" x14ac:dyDescent="0.2">
      <c r="A556" s="26"/>
      <c r="B556" s="133"/>
      <c r="C556" s="192" t="s">
        <v>1813</v>
      </c>
      <c r="D556" s="192" t="s">
        <v>119</v>
      </c>
      <c r="E556" s="193" t="s">
        <v>1814</v>
      </c>
      <c r="F556" s="194" t="s">
        <v>1815</v>
      </c>
      <c r="G556" s="195" t="s">
        <v>122</v>
      </c>
      <c r="H556" s="196">
        <v>10</v>
      </c>
      <c r="I556" s="197">
        <v>19.7</v>
      </c>
      <c r="J556" s="197">
        <f>I556*'Rekapitulace stavby'!$AI$20</f>
        <v>19.7</v>
      </c>
      <c r="K556" s="197">
        <f t="shared" si="160"/>
        <v>197</v>
      </c>
      <c r="L556" s="107" t="s">
        <v>123</v>
      </c>
      <c r="M556" s="108"/>
      <c r="N556" s="109" t="s">
        <v>1</v>
      </c>
      <c r="O556" s="110" t="s">
        <v>33</v>
      </c>
      <c r="P556" s="111">
        <v>0</v>
      </c>
      <c r="Q556" s="111">
        <f t="shared" si="161"/>
        <v>0</v>
      </c>
      <c r="R556" s="111">
        <v>0</v>
      </c>
      <c r="S556" s="111">
        <f t="shared" si="162"/>
        <v>0</v>
      </c>
      <c r="T556" s="111">
        <v>0</v>
      </c>
      <c r="U556" s="112">
        <f t="shared" si="163"/>
        <v>0</v>
      </c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S556" s="113" t="s">
        <v>336</v>
      </c>
      <c r="AU556" s="113" t="s">
        <v>119</v>
      </c>
      <c r="AV556" s="113" t="s">
        <v>1672</v>
      </c>
      <c r="AZ556" s="15" t="s">
        <v>117</v>
      </c>
      <c r="BF556" s="114">
        <f t="shared" si="164"/>
        <v>197</v>
      </c>
      <c r="BG556" s="114">
        <f t="shared" si="165"/>
        <v>0</v>
      </c>
      <c r="BH556" s="114">
        <f t="shared" si="166"/>
        <v>0</v>
      </c>
      <c r="BI556" s="114">
        <f t="shared" si="167"/>
        <v>0</v>
      </c>
      <c r="BJ556" s="114">
        <f t="shared" si="168"/>
        <v>0</v>
      </c>
      <c r="BK556" s="15" t="s">
        <v>76</v>
      </c>
      <c r="BL556" s="114">
        <f t="shared" si="169"/>
        <v>197</v>
      </c>
      <c r="BM556" s="15" t="s">
        <v>336</v>
      </c>
      <c r="BN556" s="113" t="s">
        <v>1816</v>
      </c>
    </row>
    <row r="557" spans="1:66" s="2" customFormat="1" ht="24.2" customHeight="1" x14ac:dyDescent="0.2">
      <c r="A557" s="26"/>
      <c r="B557" s="133"/>
      <c r="C557" s="192" t="s">
        <v>1817</v>
      </c>
      <c r="D557" s="192" t="s">
        <v>119</v>
      </c>
      <c r="E557" s="193" t="s">
        <v>1818</v>
      </c>
      <c r="F557" s="194" t="s">
        <v>1819</v>
      </c>
      <c r="G557" s="195" t="s">
        <v>122</v>
      </c>
      <c r="H557" s="196">
        <v>10</v>
      </c>
      <c r="I557" s="197">
        <v>23.3</v>
      </c>
      <c r="J557" s="197">
        <f>I557*'Rekapitulace stavby'!$AI$20</f>
        <v>23.3</v>
      </c>
      <c r="K557" s="197">
        <f t="shared" si="160"/>
        <v>233</v>
      </c>
      <c r="L557" s="107" t="s">
        <v>123</v>
      </c>
      <c r="M557" s="108"/>
      <c r="N557" s="109" t="s">
        <v>1</v>
      </c>
      <c r="O557" s="110" t="s">
        <v>33</v>
      </c>
      <c r="P557" s="111">
        <v>0</v>
      </c>
      <c r="Q557" s="111">
        <f t="shared" si="161"/>
        <v>0</v>
      </c>
      <c r="R557" s="111">
        <v>0</v>
      </c>
      <c r="S557" s="111">
        <f t="shared" si="162"/>
        <v>0</v>
      </c>
      <c r="T557" s="111">
        <v>0</v>
      </c>
      <c r="U557" s="112">
        <f t="shared" si="163"/>
        <v>0</v>
      </c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S557" s="113" t="s">
        <v>336</v>
      </c>
      <c r="AU557" s="113" t="s">
        <v>119</v>
      </c>
      <c r="AV557" s="113" t="s">
        <v>1672</v>
      </c>
      <c r="AZ557" s="15" t="s">
        <v>117</v>
      </c>
      <c r="BF557" s="114">
        <f t="shared" si="164"/>
        <v>233</v>
      </c>
      <c r="BG557" s="114">
        <f t="shared" si="165"/>
        <v>0</v>
      </c>
      <c r="BH557" s="114">
        <f t="shared" si="166"/>
        <v>0</v>
      </c>
      <c r="BI557" s="114">
        <f t="shared" si="167"/>
        <v>0</v>
      </c>
      <c r="BJ557" s="114">
        <f t="shared" si="168"/>
        <v>0</v>
      </c>
      <c r="BK557" s="15" t="s">
        <v>76</v>
      </c>
      <c r="BL557" s="114">
        <f t="shared" si="169"/>
        <v>233</v>
      </c>
      <c r="BM557" s="15" t="s">
        <v>336</v>
      </c>
      <c r="BN557" s="113" t="s">
        <v>1820</v>
      </c>
    </row>
    <row r="558" spans="1:66" s="2" customFormat="1" ht="24.2" customHeight="1" x14ac:dyDescent="0.2">
      <c r="A558" s="26"/>
      <c r="B558" s="133"/>
      <c r="C558" s="192" t="s">
        <v>1821</v>
      </c>
      <c r="D558" s="192" t="s">
        <v>119</v>
      </c>
      <c r="E558" s="193" t="s">
        <v>1822</v>
      </c>
      <c r="F558" s="194" t="s">
        <v>1823</v>
      </c>
      <c r="G558" s="195" t="s">
        <v>122</v>
      </c>
      <c r="H558" s="196">
        <v>10</v>
      </c>
      <c r="I558" s="197">
        <v>15.6</v>
      </c>
      <c r="J558" s="197">
        <f>I558*'Rekapitulace stavby'!$AI$20</f>
        <v>15.6</v>
      </c>
      <c r="K558" s="197">
        <f t="shared" si="160"/>
        <v>156</v>
      </c>
      <c r="L558" s="107" t="s">
        <v>123</v>
      </c>
      <c r="M558" s="108"/>
      <c r="N558" s="109" t="s">
        <v>1</v>
      </c>
      <c r="O558" s="110" t="s">
        <v>33</v>
      </c>
      <c r="P558" s="111">
        <v>0</v>
      </c>
      <c r="Q558" s="111">
        <f t="shared" si="161"/>
        <v>0</v>
      </c>
      <c r="R558" s="111">
        <v>0</v>
      </c>
      <c r="S558" s="111">
        <f t="shared" si="162"/>
        <v>0</v>
      </c>
      <c r="T558" s="111">
        <v>0</v>
      </c>
      <c r="U558" s="112">
        <f t="shared" si="163"/>
        <v>0</v>
      </c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S558" s="113" t="s">
        <v>336</v>
      </c>
      <c r="AU558" s="113" t="s">
        <v>119</v>
      </c>
      <c r="AV558" s="113" t="s">
        <v>1672</v>
      </c>
      <c r="AZ558" s="15" t="s">
        <v>117</v>
      </c>
      <c r="BF558" s="114">
        <f t="shared" si="164"/>
        <v>156</v>
      </c>
      <c r="BG558" s="114">
        <f t="shared" si="165"/>
        <v>0</v>
      </c>
      <c r="BH558" s="114">
        <f t="shared" si="166"/>
        <v>0</v>
      </c>
      <c r="BI558" s="114">
        <f t="shared" si="167"/>
        <v>0</v>
      </c>
      <c r="BJ558" s="114">
        <f t="shared" si="168"/>
        <v>0</v>
      </c>
      <c r="BK558" s="15" t="s">
        <v>76</v>
      </c>
      <c r="BL558" s="114">
        <f t="shared" si="169"/>
        <v>156</v>
      </c>
      <c r="BM558" s="15" t="s">
        <v>336</v>
      </c>
      <c r="BN558" s="113" t="s">
        <v>1824</v>
      </c>
    </row>
    <row r="559" spans="1:66" s="2" customFormat="1" ht="24.2" customHeight="1" x14ac:dyDescent="0.2">
      <c r="A559" s="26"/>
      <c r="B559" s="133"/>
      <c r="C559" s="192" t="s">
        <v>1825</v>
      </c>
      <c r="D559" s="192" t="s">
        <v>119</v>
      </c>
      <c r="E559" s="193" t="s">
        <v>1826</v>
      </c>
      <c r="F559" s="194" t="s">
        <v>1827</v>
      </c>
      <c r="G559" s="195" t="s">
        <v>122</v>
      </c>
      <c r="H559" s="196">
        <v>10</v>
      </c>
      <c r="I559" s="197">
        <v>31.8</v>
      </c>
      <c r="J559" s="197">
        <f>I559*'Rekapitulace stavby'!$AI$20</f>
        <v>31.8</v>
      </c>
      <c r="K559" s="197">
        <f t="shared" si="160"/>
        <v>318</v>
      </c>
      <c r="L559" s="107" t="s">
        <v>123</v>
      </c>
      <c r="M559" s="108"/>
      <c r="N559" s="109" t="s">
        <v>1</v>
      </c>
      <c r="O559" s="110" t="s">
        <v>33</v>
      </c>
      <c r="P559" s="111">
        <v>0</v>
      </c>
      <c r="Q559" s="111">
        <f t="shared" si="161"/>
        <v>0</v>
      </c>
      <c r="R559" s="111">
        <v>0</v>
      </c>
      <c r="S559" s="111">
        <f t="shared" si="162"/>
        <v>0</v>
      </c>
      <c r="T559" s="111">
        <v>0</v>
      </c>
      <c r="U559" s="112">
        <f t="shared" si="163"/>
        <v>0</v>
      </c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S559" s="113" t="s">
        <v>336</v>
      </c>
      <c r="AU559" s="113" t="s">
        <v>119</v>
      </c>
      <c r="AV559" s="113" t="s">
        <v>1672</v>
      </c>
      <c r="AZ559" s="15" t="s">
        <v>117</v>
      </c>
      <c r="BF559" s="114">
        <f t="shared" si="164"/>
        <v>318</v>
      </c>
      <c r="BG559" s="114">
        <f t="shared" si="165"/>
        <v>0</v>
      </c>
      <c r="BH559" s="114">
        <f t="shared" si="166"/>
        <v>0</v>
      </c>
      <c r="BI559" s="114">
        <f t="shared" si="167"/>
        <v>0</v>
      </c>
      <c r="BJ559" s="114">
        <f t="shared" si="168"/>
        <v>0</v>
      </c>
      <c r="BK559" s="15" t="s">
        <v>76</v>
      </c>
      <c r="BL559" s="114">
        <f t="shared" si="169"/>
        <v>318</v>
      </c>
      <c r="BM559" s="15" t="s">
        <v>336</v>
      </c>
      <c r="BN559" s="113" t="s">
        <v>1828</v>
      </c>
    </row>
    <row r="560" spans="1:66" s="2" customFormat="1" ht="24.2" customHeight="1" x14ac:dyDescent="0.2">
      <c r="A560" s="26"/>
      <c r="B560" s="133"/>
      <c r="C560" s="192" t="s">
        <v>1829</v>
      </c>
      <c r="D560" s="192" t="s">
        <v>119</v>
      </c>
      <c r="E560" s="193" t="s">
        <v>1830</v>
      </c>
      <c r="F560" s="194" t="s">
        <v>1831</v>
      </c>
      <c r="G560" s="195" t="s">
        <v>122</v>
      </c>
      <c r="H560" s="196">
        <v>10</v>
      </c>
      <c r="I560" s="197">
        <v>23.3</v>
      </c>
      <c r="J560" s="197">
        <f>I560*'Rekapitulace stavby'!$AI$20</f>
        <v>23.3</v>
      </c>
      <c r="K560" s="197">
        <f t="shared" si="160"/>
        <v>233</v>
      </c>
      <c r="L560" s="107" t="s">
        <v>123</v>
      </c>
      <c r="M560" s="108"/>
      <c r="N560" s="109" t="s">
        <v>1</v>
      </c>
      <c r="O560" s="110" t="s">
        <v>33</v>
      </c>
      <c r="P560" s="111">
        <v>0</v>
      </c>
      <c r="Q560" s="111">
        <f t="shared" si="161"/>
        <v>0</v>
      </c>
      <c r="R560" s="111">
        <v>0</v>
      </c>
      <c r="S560" s="111">
        <f t="shared" si="162"/>
        <v>0</v>
      </c>
      <c r="T560" s="111">
        <v>0</v>
      </c>
      <c r="U560" s="112">
        <f t="shared" si="163"/>
        <v>0</v>
      </c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S560" s="113" t="s">
        <v>336</v>
      </c>
      <c r="AU560" s="113" t="s">
        <v>119</v>
      </c>
      <c r="AV560" s="113" t="s">
        <v>1672</v>
      </c>
      <c r="AZ560" s="15" t="s">
        <v>117</v>
      </c>
      <c r="BF560" s="114">
        <f t="shared" si="164"/>
        <v>233</v>
      </c>
      <c r="BG560" s="114">
        <f t="shared" si="165"/>
        <v>0</v>
      </c>
      <c r="BH560" s="114">
        <f t="shared" si="166"/>
        <v>0</v>
      </c>
      <c r="BI560" s="114">
        <f t="shared" si="167"/>
        <v>0</v>
      </c>
      <c r="BJ560" s="114">
        <f t="shared" si="168"/>
        <v>0</v>
      </c>
      <c r="BK560" s="15" t="s">
        <v>76</v>
      </c>
      <c r="BL560" s="114">
        <f t="shared" si="169"/>
        <v>233</v>
      </c>
      <c r="BM560" s="15" t="s">
        <v>336</v>
      </c>
      <c r="BN560" s="113" t="s">
        <v>1832</v>
      </c>
    </row>
    <row r="561" spans="1:66" s="2" customFormat="1" ht="24.2" customHeight="1" x14ac:dyDescent="0.2">
      <c r="A561" s="26"/>
      <c r="B561" s="133"/>
      <c r="C561" s="192" t="s">
        <v>1833</v>
      </c>
      <c r="D561" s="192" t="s">
        <v>119</v>
      </c>
      <c r="E561" s="193" t="s">
        <v>1834</v>
      </c>
      <c r="F561" s="194" t="s">
        <v>1835</v>
      </c>
      <c r="G561" s="195" t="s">
        <v>122</v>
      </c>
      <c r="H561" s="196">
        <v>10</v>
      </c>
      <c r="I561" s="197">
        <v>19.7</v>
      </c>
      <c r="J561" s="197">
        <f>I561*'Rekapitulace stavby'!$AI$20</f>
        <v>19.7</v>
      </c>
      <c r="K561" s="197">
        <f t="shared" si="160"/>
        <v>197</v>
      </c>
      <c r="L561" s="107" t="s">
        <v>123</v>
      </c>
      <c r="M561" s="108"/>
      <c r="N561" s="109" t="s">
        <v>1</v>
      </c>
      <c r="O561" s="110" t="s">
        <v>33</v>
      </c>
      <c r="P561" s="111">
        <v>0</v>
      </c>
      <c r="Q561" s="111">
        <f t="shared" si="161"/>
        <v>0</v>
      </c>
      <c r="R561" s="111">
        <v>0</v>
      </c>
      <c r="S561" s="111">
        <f t="shared" si="162"/>
        <v>0</v>
      </c>
      <c r="T561" s="111">
        <v>0</v>
      </c>
      <c r="U561" s="112">
        <f t="shared" si="163"/>
        <v>0</v>
      </c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S561" s="113" t="s">
        <v>336</v>
      </c>
      <c r="AU561" s="113" t="s">
        <v>119</v>
      </c>
      <c r="AV561" s="113" t="s">
        <v>1672</v>
      </c>
      <c r="AZ561" s="15" t="s">
        <v>117</v>
      </c>
      <c r="BF561" s="114">
        <f t="shared" si="164"/>
        <v>197</v>
      </c>
      <c r="BG561" s="114">
        <f t="shared" si="165"/>
        <v>0</v>
      </c>
      <c r="BH561" s="114">
        <f t="shared" si="166"/>
        <v>0</v>
      </c>
      <c r="BI561" s="114">
        <f t="shared" si="167"/>
        <v>0</v>
      </c>
      <c r="BJ561" s="114">
        <f t="shared" si="168"/>
        <v>0</v>
      </c>
      <c r="BK561" s="15" t="s">
        <v>76</v>
      </c>
      <c r="BL561" s="114">
        <f t="shared" si="169"/>
        <v>197</v>
      </c>
      <c r="BM561" s="15" t="s">
        <v>336</v>
      </c>
      <c r="BN561" s="113" t="s">
        <v>1836</v>
      </c>
    </row>
    <row r="562" spans="1:66" s="2" customFormat="1" ht="24.2" customHeight="1" x14ac:dyDescent="0.2">
      <c r="A562" s="26"/>
      <c r="B562" s="133"/>
      <c r="C562" s="192" t="s">
        <v>1837</v>
      </c>
      <c r="D562" s="192" t="s">
        <v>119</v>
      </c>
      <c r="E562" s="193" t="s">
        <v>1838</v>
      </c>
      <c r="F562" s="194" t="s">
        <v>1839</v>
      </c>
      <c r="G562" s="195" t="s">
        <v>122</v>
      </c>
      <c r="H562" s="196">
        <v>10</v>
      </c>
      <c r="I562" s="197">
        <v>25.7</v>
      </c>
      <c r="J562" s="197">
        <f>I562*'Rekapitulace stavby'!$AI$20</f>
        <v>25.7</v>
      </c>
      <c r="K562" s="197">
        <f t="shared" si="160"/>
        <v>257</v>
      </c>
      <c r="L562" s="107" t="s">
        <v>123</v>
      </c>
      <c r="M562" s="108"/>
      <c r="N562" s="109" t="s">
        <v>1</v>
      </c>
      <c r="O562" s="110" t="s">
        <v>33</v>
      </c>
      <c r="P562" s="111">
        <v>0</v>
      </c>
      <c r="Q562" s="111">
        <f t="shared" si="161"/>
        <v>0</v>
      </c>
      <c r="R562" s="111">
        <v>0</v>
      </c>
      <c r="S562" s="111">
        <f t="shared" si="162"/>
        <v>0</v>
      </c>
      <c r="T562" s="111">
        <v>0</v>
      </c>
      <c r="U562" s="112">
        <f t="shared" si="163"/>
        <v>0</v>
      </c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S562" s="113" t="s">
        <v>336</v>
      </c>
      <c r="AU562" s="113" t="s">
        <v>119</v>
      </c>
      <c r="AV562" s="113" t="s">
        <v>1672</v>
      </c>
      <c r="AZ562" s="15" t="s">
        <v>117</v>
      </c>
      <c r="BF562" s="114">
        <f t="shared" si="164"/>
        <v>257</v>
      </c>
      <c r="BG562" s="114">
        <f t="shared" si="165"/>
        <v>0</v>
      </c>
      <c r="BH562" s="114">
        <f t="shared" si="166"/>
        <v>0</v>
      </c>
      <c r="BI562" s="114">
        <f t="shared" si="167"/>
        <v>0</v>
      </c>
      <c r="BJ562" s="114">
        <f t="shared" si="168"/>
        <v>0</v>
      </c>
      <c r="BK562" s="15" t="s">
        <v>76</v>
      </c>
      <c r="BL562" s="114">
        <f t="shared" si="169"/>
        <v>257</v>
      </c>
      <c r="BM562" s="15" t="s">
        <v>336</v>
      </c>
      <c r="BN562" s="113" t="s">
        <v>1840</v>
      </c>
    </row>
    <row r="563" spans="1:66" s="2" customFormat="1" ht="24.2" customHeight="1" x14ac:dyDescent="0.2">
      <c r="A563" s="26"/>
      <c r="B563" s="133"/>
      <c r="C563" s="192" t="s">
        <v>1841</v>
      </c>
      <c r="D563" s="192" t="s">
        <v>119</v>
      </c>
      <c r="E563" s="193" t="s">
        <v>1842</v>
      </c>
      <c r="F563" s="194" t="s">
        <v>1843</v>
      </c>
      <c r="G563" s="195" t="s">
        <v>122</v>
      </c>
      <c r="H563" s="196">
        <v>10</v>
      </c>
      <c r="I563" s="197">
        <v>27.3</v>
      </c>
      <c r="J563" s="197">
        <f>I563*'Rekapitulace stavby'!$AI$20</f>
        <v>27.3</v>
      </c>
      <c r="K563" s="197">
        <f t="shared" si="160"/>
        <v>273</v>
      </c>
      <c r="L563" s="107" t="s">
        <v>123</v>
      </c>
      <c r="M563" s="108"/>
      <c r="N563" s="109" t="s">
        <v>1</v>
      </c>
      <c r="O563" s="110" t="s">
        <v>33</v>
      </c>
      <c r="P563" s="111">
        <v>0</v>
      </c>
      <c r="Q563" s="111">
        <f t="shared" si="161"/>
        <v>0</v>
      </c>
      <c r="R563" s="111">
        <v>0</v>
      </c>
      <c r="S563" s="111">
        <f t="shared" si="162"/>
        <v>0</v>
      </c>
      <c r="T563" s="111">
        <v>0</v>
      </c>
      <c r="U563" s="112">
        <f t="shared" si="163"/>
        <v>0</v>
      </c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S563" s="113" t="s">
        <v>336</v>
      </c>
      <c r="AU563" s="113" t="s">
        <v>119</v>
      </c>
      <c r="AV563" s="113" t="s">
        <v>1672</v>
      </c>
      <c r="AZ563" s="15" t="s">
        <v>117</v>
      </c>
      <c r="BF563" s="114">
        <f t="shared" si="164"/>
        <v>273</v>
      </c>
      <c r="BG563" s="114">
        <f t="shared" si="165"/>
        <v>0</v>
      </c>
      <c r="BH563" s="114">
        <f t="shared" si="166"/>
        <v>0</v>
      </c>
      <c r="BI563" s="114">
        <f t="shared" si="167"/>
        <v>0</v>
      </c>
      <c r="BJ563" s="114">
        <f t="shared" si="168"/>
        <v>0</v>
      </c>
      <c r="BK563" s="15" t="s">
        <v>76</v>
      </c>
      <c r="BL563" s="114">
        <f t="shared" si="169"/>
        <v>273</v>
      </c>
      <c r="BM563" s="15" t="s">
        <v>336</v>
      </c>
      <c r="BN563" s="113" t="s">
        <v>1844</v>
      </c>
    </row>
    <row r="564" spans="1:66" s="2" customFormat="1" ht="24.2" customHeight="1" x14ac:dyDescent="0.2">
      <c r="A564" s="26"/>
      <c r="B564" s="133"/>
      <c r="C564" s="192" t="s">
        <v>1845</v>
      </c>
      <c r="D564" s="192" t="s">
        <v>119</v>
      </c>
      <c r="E564" s="193" t="s">
        <v>1846</v>
      </c>
      <c r="F564" s="194" t="s">
        <v>1847</v>
      </c>
      <c r="G564" s="195" t="s">
        <v>122</v>
      </c>
      <c r="H564" s="196">
        <v>10</v>
      </c>
      <c r="I564" s="197">
        <v>27.6</v>
      </c>
      <c r="J564" s="197">
        <f>I564*'Rekapitulace stavby'!$AI$20</f>
        <v>27.6</v>
      </c>
      <c r="K564" s="197">
        <f t="shared" si="160"/>
        <v>276</v>
      </c>
      <c r="L564" s="107" t="s">
        <v>123</v>
      </c>
      <c r="M564" s="108"/>
      <c r="N564" s="109" t="s">
        <v>1</v>
      </c>
      <c r="O564" s="110" t="s">
        <v>33</v>
      </c>
      <c r="P564" s="111">
        <v>0</v>
      </c>
      <c r="Q564" s="111">
        <f t="shared" si="161"/>
        <v>0</v>
      </c>
      <c r="R564" s="111">
        <v>0</v>
      </c>
      <c r="S564" s="111">
        <f t="shared" si="162"/>
        <v>0</v>
      </c>
      <c r="T564" s="111">
        <v>0</v>
      </c>
      <c r="U564" s="112">
        <f t="shared" si="163"/>
        <v>0</v>
      </c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S564" s="113" t="s">
        <v>336</v>
      </c>
      <c r="AU564" s="113" t="s">
        <v>119</v>
      </c>
      <c r="AV564" s="113" t="s">
        <v>1672</v>
      </c>
      <c r="AZ564" s="15" t="s">
        <v>117</v>
      </c>
      <c r="BF564" s="114">
        <f t="shared" si="164"/>
        <v>276</v>
      </c>
      <c r="BG564" s="114">
        <f t="shared" si="165"/>
        <v>0</v>
      </c>
      <c r="BH564" s="114">
        <f t="shared" si="166"/>
        <v>0</v>
      </c>
      <c r="BI564" s="114">
        <f t="shared" si="167"/>
        <v>0</v>
      </c>
      <c r="BJ564" s="114">
        <f t="shared" si="168"/>
        <v>0</v>
      </c>
      <c r="BK564" s="15" t="s">
        <v>76</v>
      </c>
      <c r="BL564" s="114">
        <f t="shared" si="169"/>
        <v>276</v>
      </c>
      <c r="BM564" s="15" t="s">
        <v>336</v>
      </c>
      <c r="BN564" s="113" t="s">
        <v>1848</v>
      </c>
    </row>
    <row r="565" spans="1:66" s="2" customFormat="1" ht="24.2" customHeight="1" x14ac:dyDescent="0.2">
      <c r="A565" s="26"/>
      <c r="B565" s="133"/>
      <c r="C565" s="192" t="s">
        <v>1849</v>
      </c>
      <c r="D565" s="192" t="s">
        <v>119</v>
      </c>
      <c r="E565" s="193" t="s">
        <v>1850</v>
      </c>
      <c r="F565" s="194" t="s">
        <v>1851</v>
      </c>
      <c r="G565" s="195" t="s">
        <v>122</v>
      </c>
      <c r="H565" s="196">
        <v>10</v>
      </c>
      <c r="I565" s="197">
        <v>25.1</v>
      </c>
      <c r="J565" s="197">
        <f>I565*'Rekapitulace stavby'!$AI$20</f>
        <v>25.1</v>
      </c>
      <c r="K565" s="197">
        <f t="shared" si="160"/>
        <v>251</v>
      </c>
      <c r="L565" s="107" t="s">
        <v>123</v>
      </c>
      <c r="M565" s="108"/>
      <c r="N565" s="109" t="s">
        <v>1</v>
      </c>
      <c r="O565" s="110" t="s">
        <v>33</v>
      </c>
      <c r="P565" s="111">
        <v>0</v>
      </c>
      <c r="Q565" s="111">
        <f t="shared" si="161"/>
        <v>0</v>
      </c>
      <c r="R565" s="111">
        <v>0</v>
      </c>
      <c r="S565" s="111">
        <f t="shared" si="162"/>
        <v>0</v>
      </c>
      <c r="T565" s="111">
        <v>0</v>
      </c>
      <c r="U565" s="112">
        <f t="shared" si="163"/>
        <v>0</v>
      </c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S565" s="113" t="s">
        <v>336</v>
      </c>
      <c r="AU565" s="113" t="s">
        <v>119</v>
      </c>
      <c r="AV565" s="113" t="s">
        <v>1672</v>
      </c>
      <c r="AZ565" s="15" t="s">
        <v>117</v>
      </c>
      <c r="BF565" s="114">
        <f t="shared" si="164"/>
        <v>251</v>
      </c>
      <c r="BG565" s="114">
        <f t="shared" si="165"/>
        <v>0</v>
      </c>
      <c r="BH565" s="114">
        <f t="shared" si="166"/>
        <v>0</v>
      </c>
      <c r="BI565" s="114">
        <f t="shared" si="167"/>
        <v>0</v>
      </c>
      <c r="BJ565" s="114">
        <f t="shared" si="168"/>
        <v>0</v>
      </c>
      <c r="BK565" s="15" t="s">
        <v>76</v>
      </c>
      <c r="BL565" s="114">
        <f t="shared" si="169"/>
        <v>251</v>
      </c>
      <c r="BM565" s="15" t="s">
        <v>336</v>
      </c>
      <c r="BN565" s="113" t="s">
        <v>1852</v>
      </c>
    </row>
    <row r="566" spans="1:66" s="2" customFormat="1" ht="24.2" customHeight="1" x14ac:dyDescent="0.2">
      <c r="A566" s="26"/>
      <c r="B566" s="133"/>
      <c r="C566" s="192" t="s">
        <v>1853</v>
      </c>
      <c r="D566" s="192" t="s">
        <v>119</v>
      </c>
      <c r="E566" s="193" t="s">
        <v>1854</v>
      </c>
      <c r="F566" s="194" t="s">
        <v>1855</v>
      </c>
      <c r="G566" s="195" t="s">
        <v>122</v>
      </c>
      <c r="H566" s="196">
        <v>10</v>
      </c>
      <c r="I566" s="197">
        <v>33.700000000000003</v>
      </c>
      <c r="J566" s="197">
        <f>I566*'Rekapitulace stavby'!$AI$20</f>
        <v>33.700000000000003</v>
      </c>
      <c r="K566" s="197">
        <f t="shared" si="160"/>
        <v>337</v>
      </c>
      <c r="L566" s="107" t="s">
        <v>123</v>
      </c>
      <c r="M566" s="108"/>
      <c r="N566" s="109" t="s">
        <v>1</v>
      </c>
      <c r="O566" s="110" t="s">
        <v>33</v>
      </c>
      <c r="P566" s="111">
        <v>0</v>
      </c>
      <c r="Q566" s="111">
        <f t="shared" si="161"/>
        <v>0</v>
      </c>
      <c r="R566" s="111">
        <v>0</v>
      </c>
      <c r="S566" s="111">
        <f t="shared" si="162"/>
        <v>0</v>
      </c>
      <c r="T566" s="111">
        <v>0</v>
      </c>
      <c r="U566" s="112">
        <f t="shared" si="163"/>
        <v>0</v>
      </c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S566" s="113" t="s">
        <v>336</v>
      </c>
      <c r="AU566" s="113" t="s">
        <v>119</v>
      </c>
      <c r="AV566" s="113" t="s">
        <v>1672</v>
      </c>
      <c r="AZ566" s="15" t="s">
        <v>117</v>
      </c>
      <c r="BF566" s="114">
        <f t="shared" si="164"/>
        <v>337</v>
      </c>
      <c r="BG566" s="114">
        <f t="shared" si="165"/>
        <v>0</v>
      </c>
      <c r="BH566" s="114">
        <f t="shared" si="166"/>
        <v>0</v>
      </c>
      <c r="BI566" s="114">
        <f t="shared" si="167"/>
        <v>0</v>
      </c>
      <c r="BJ566" s="114">
        <f t="shared" si="168"/>
        <v>0</v>
      </c>
      <c r="BK566" s="15" t="s">
        <v>76</v>
      </c>
      <c r="BL566" s="114">
        <f t="shared" si="169"/>
        <v>337</v>
      </c>
      <c r="BM566" s="15" t="s">
        <v>336</v>
      </c>
      <c r="BN566" s="113" t="s">
        <v>1856</v>
      </c>
    </row>
    <row r="567" spans="1:66" s="2" customFormat="1" ht="24.2" customHeight="1" x14ac:dyDescent="0.2">
      <c r="A567" s="26"/>
      <c r="B567" s="133"/>
      <c r="C567" s="192" t="s">
        <v>1857</v>
      </c>
      <c r="D567" s="192" t="s">
        <v>119</v>
      </c>
      <c r="E567" s="193" t="s">
        <v>1858</v>
      </c>
      <c r="F567" s="194" t="s">
        <v>1859</v>
      </c>
      <c r="G567" s="195" t="s">
        <v>122</v>
      </c>
      <c r="H567" s="196">
        <v>10</v>
      </c>
      <c r="I567" s="197">
        <v>33.6</v>
      </c>
      <c r="J567" s="197">
        <f>I567*'Rekapitulace stavby'!$AI$20</f>
        <v>33.6</v>
      </c>
      <c r="K567" s="197">
        <f t="shared" si="160"/>
        <v>336</v>
      </c>
      <c r="L567" s="107" t="s">
        <v>123</v>
      </c>
      <c r="M567" s="108"/>
      <c r="N567" s="109" t="s">
        <v>1</v>
      </c>
      <c r="O567" s="110" t="s">
        <v>33</v>
      </c>
      <c r="P567" s="111">
        <v>0</v>
      </c>
      <c r="Q567" s="111">
        <f t="shared" si="161"/>
        <v>0</v>
      </c>
      <c r="R567" s="111">
        <v>0</v>
      </c>
      <c r="S567" s="111">
        <f t="shared" si="162"/>
        <v>0</v>
      </c>
      <c r="T567" s="111">
        <v>0</v>
      </c>
      <c r="U567" s="112">
        <f t="shared" si="163"/>
        <v>0</v>
      </c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S567" s="113" t="s">
        <v>336</v>
      </c>
      <c r="AU567" s="113" t="s">
        <v>119</v>
      </c>
      <c r="AV567" s="113" t="s">
        <v>1672</v>
      </c>
      <c r="AZ567" s="15" t="s">
        <v>117</v>
      </c>
      <c r="BF567" s="114">
        <f t="shared" si="164"/>
        <v>336</v>
      </c>
      <c r="BG567" s="114">
        <f t="shared" si="165"/>
        <v>0</v>
      </c>
      <c r="BH567" s="114">
        <f t="shared" si="166"/>
        <v>0</v>
      </c>
      <c r="BI567" s="114">
        <f t="shared" si="167"/>
        <v>0</v>
      </c>
      <c r="BJ567" s="114">
        <f t="shared" si="168"/>
        <v>0</v>
      </c>
      <c r="BK567" s="15" t="s">
        <v>76</v>
      </c>
      <c r="BL567" s="114">
        <f t="shared" si="169"/>
        <v>336</v>
      </c>
      <c r="BM567" s="15" t="s">
        <v>336</v>
      </c>
      <c r="BN567" s="113" t="s">
        <v>1860</v>
      </c>
    </row>
    <row r="568" spans="1:66" s="2" customFormat="1" ht="24.2" customHeight="1" x14ac:dyDescent="0.2">
      <c r="A568" s="26"/>
      <c r="B568" s="133"/>
      <c r="C568" s="192" t="s">
        <v>1861</v>
      </c>
      <c r="D568" s="192" t="s">
        <v>119</v>
      </c>
      <c r="E568" s="193" t="s">
        <v>1862</v>
      </c>
      <c r="F568" s="194" t="s">
        <v>1863</v>
      </c>
      <c r="G568" s="195" t="s">
        <v>122</v>
      </c>
      <c r="H568" s="196">
        <v>10</v>
      </c>
      <c r="I568" s="197">
        <v>33.6</v>
      </c>
      <c r="J568" s="197">
        <f>I568*'Rekapitulace stavby'!$AI$20</f>
        <v>33.6</v>
      </c>
      <c r="K568" s="197">
        <f t="shared" si="160"/>
        <v>336</v>
      </c>
      <c r="L568" s="107" t="s">
        <v>123</v>
      </c>
      <c r="M568" s="108"/>
      <c r="N568" s="109" t="s">
        <v>1</v>
      </c>
      <c r="O568" s="110" t="s">
        <v>33</v>
      </c>
      <c r="P568" s="111">
        <v>0</v>
      </c>
      <c r="Q568" s="111">
        <f t="shared" si="161"/>
        <v>0</v>
      </c>
      <c r="R568" s="111">
        <v>0</v>
      </c>
      <c r="S568" s="111">
        <f t="shared" si="162"/>
        <v>0</v>
      </c>
      <c r="T568" s="111">
        <v>0</v>
      </c>
      <c r="U568" s="112">
        <f t="shared" si="163"/>
        <v>0</v>
      </c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S568" s="113" t="s">
        <v>336</v>
      </c>
      <c r="AU568" s="113" t="s">
        <v>119</v>
      </c>
      <c r="AV568" s="113" t="s">
        <v>1672</v>
      </c>
      <c r="AZ568" s="15" t="s">
        <v>117</v>
      </c>
      <c r="BF568" s="114">
        <f t="shared" si="164"/>
        <v>336</v>
      </c>
      <c r="BG568" s="114">
        <f t="shared" si="165"/>
        <v>0</v>
      </c>
      <c r="BH568" s="114">
        <f t="shared" si="166"/>
        <v>0</v>
      </c>
      <c r="BI568" s="114">
        <f t="shared" si="167"/>
        <v>0</v>
      </c>
      <c r="BJ568" s="114">
        <f t="shared" si="168"/>
        <v>0</v>
      </c>
      <c r="BK568" s="15" t="s">
        <v>76</v>
      </c>
      <c r="BL568" s="114">
        <f t="shared" si="169"/>
        <v>336</v>
      </c>
      <c r="BM568" s="15" t="s">
        <v>336</v>
      </c>
      <c r="BN568" s="113" t="s">
        <v>1864</v>
      </c>
    </row>
    <row r="569" spans="1:66" s="2" customFormat="1" ht="24.2" customHeight="1" x14ac:dyDescent="0.2">
      <c r="A569" s="26"/>
      <c r="B569" s="133"/>
      <c r="C569" s="192" t="s">
        <v>1865</v>
      </c>
      <c r="D569" s="192" t="s">
        <v>119</v>
      </c>
      <c r="E569" s="193" t="s">
        <v>1866</v>
      </c>
      <c r="F569" s="194" t="s">
        <v>1867</v>
      </c>
      <c r="G569" s="195" t="s">
        <v>122</v>
      </c>
      <c r="H569" s="196">
        <v>10</v>
      </c>
      <c r="I569" s="197">
        <v>33.200000000000003</v>
      </c>
      <c r="J569" s="197">
        <f>I569*'Rekapitulace stavby'!$AI$20</f>
        <v>33.200000000000003</v>
      </c>
      <c r="K569" s="197">
        <f t="shared" si="160"/>
        <v>332</v>
      </c>
      <c r="L569" s="107" t="s">
        <v>123</v>
      </c>
      <c r="M569" s="108"/>
      <c r="N569" s="109" t="s">
        <v>1</v>
      </c>
      <c r="O569" s="110" t="s">
        <v>33</v>
      </c>
      <c r="P569" s="111">
        <v>0</v>
      </c>
      <c r="Q569" s="111">
        <f t="shared" si="161"/>
        <v>0</v>
      </c>
      <c r="R569" s="111">
        <v>0</v>
      </c>
      <c r="S569" s="111">
        <f t="shared" si="162"/>
        <v>0</v>
      </c>
      <c r="T569" s="111">
        <v>0</v>
      </c>
      <c r="U569" s="112">
        <f t="shared" si="163"/>
        <v>0</v>
      </c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S569" s="113" t="s">
        <v>336</v>
      </c>
      <c r="AU569" s="113" t="s">
        <v>119</v>
      </c>
      <c r="AV569" s="113" t="s">
        <v>1672</v>
      </c>
      <c r="AZ569" s="15" t="s">
        <v>117</v>
      </c>
      <c r="BF569" s="114">
        <f t="shared" si="164"/>
        <v>332</v>
      </c>
      <c r="BG569" s="114">
        <f t="shared" si="165"/>
        <v>0</v>
      </c>
      <c r="BH569" s="114">
        <f t="shared" si="166"/>
        <v>0</v>
      </c>
      <c r="BI569" s="114">
        <f t="shared" si="167"/>
        <v>0</v>
      </c>
      <c r="BJ569" s="114">
        <f t="shared" si="168"/>
        <v>0</v>
      </c>
      <c r="BK569" s="15" t="s">
        <v>76</v>
      </c>
      <c r="BL569" s="114">
        <f t="shared" si="169"/>
        <v>332</v>
      </c>
      <c r="BM569" s="15" t="s">
        <v>336</v>
      </c>
      <c r="BN569" s="113" t="s">
        <v>1868</v>
      </c>
    </row>
    <row r="570" spans="1:66" s="2" customFormat="1" ht="33" customHeight="1" x14ac:dyDescent="0.2">
      <c r="A570" s="26"/>
      <c r="B570" s="133"/>
      <c r="C570" s="192" t="s">
        <v>1869</v>
      </c>
      <c r="D570" s="192" t="s">
        <v>119</v>
      </c>
      <c r="E570" s="193" t="s">
        <v>1870</v>
      </c>
      <c r="F570" s="194" t="s">
        <v>1871</v>
      </c>
      <c r="G570" s="195" t="s">
        <v>122</v>
      </c>
      <c r="H570" s="196">
        <v>10</v>
      </c>
      <c r="I570" s="197">
        <v>398</v>
      </c>
      <c r="J570" s="197">
        <f>I570*'Rekapitulace stavby'!$AI$20</f>
        <v>398</v>
      </c>
      <c r="K570" s="197">
        <f t="shared" si="160"/>
        <v>3980</v>
      </c>
      <c r="L570" s="107" t="s">
        <v>123</v>
      </c>
      <c r="M570" s="108"/>
      <c r="N570" s="109" t="s">
        <v>1</v>
      </c>
      <c r="O570" s="110" t="s">
        <v>33</v>
      </c>
      <c r="P570" s="111">
        <v>0</v>
      </c>
      <c r="Q570" s="111">
        <f t="shared" si="161"/>
        <v>0</v>
      </c>
      <c r="R570" s="111">
        <v>0</v>
      </c>
      <c r="S570" s="111">
        <f t="shared" si="162"/>
        <v>0</v>
      </c>
      <c r="T570" s="111">
        <v>0</v>
      </c>
      <c r="U570" s="112">
        <f t="shared" si="163"/>
        <v>0</v>
      </c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S570" s="113" t="s">
        <v>336</v>
      </c>
      <c r="AU570" s="113" t="s">
        <v>119</v>
      </c>
      <c r="AV570" s="113" t="s">
        <v>1672</v>
      </c>
      <c r="AZ570" s="15" t="s">
        <v>117</v>
      </c>
      <c r="BF570" s="114">
        <f t="shared" si="164"/>
        <v>3980</v>
      </c>
      <c r="BG570" s="114">
        <f t="shared" si="165"/>
        <v>0</v>
      </c>
      <c r="BH570" s="114">
        <f t="shared" si="166"/>
        <v>0</v>
      </c>
      <c r="BI570" s="114">
        <f t="shared" si="167"/>
        <v>0</v>
      </c>
      <c r="BJ570" s="114">
        <f t="shared" si="168"/>
        <v>0</v>
      </c>
      <c r="BK570" s="15" t="s">
        <v>76</v>
      </c>
      <c r="BL570" s="114">
        <f t="shared" si="169"/>
        <v>3980</v>
      </c>
      <c r="BM570" s="15" t="s">
        <v>336</v>
      </c>
      <c r="BN570" s="113" t="s">
        <v>1872</v>
      </c>
    </row>
    <row r="571" spans="1:66" s="2" customFormat="1" ht="33" customHeight="1" x14ac:dyDescent="0.2">
      <c r="A571" s="26"/>
      <c r="B571" s="133"/>
      <c r="C571" s="192" t="s">
        <v>1873</v>
      </c>
      <c r="D571" s="192" t="s">
        <v>119</v>
      </c>
      <c r="E571" s="193" t="s">
        <v>1874</v>
      </c>
      <c r="F571" s="194" t="s">
        <v>1875</v>
      </c>
      <c r="G571" s="195" t="s">
        <v>122</v>
      </c>
      <c r="H571" s="196">
        <v>10</v>
      </c>
      <c r="I571" s="197">
        <v>321</v>
      </c>
      <c r="J571" s="197">
        <f>I571*'Rekapitulace stavby'!$AI$20</f>
        <v>321</v>
      </c>
      <c r="K571" s="197">
        <f t="shared" si="160"/>
        <v>3210</v>
      </c>
      <c r="L571" s="107" t="s">
        <v>123</v>
      </c>
      <c r="M571" s="108"/>
      <c r="N571" s="109" t="s">
        <v>1</v>
      </c>
      <c r="O571" s="110" t="s">
        <v>33</v>
      </c>
      <c r="P571" s="111">
        <v>0</v>
      </c>
      <c r="Q571" s="111">
        <f t="shared" si="161"/>
        <v>0</v>
      </c>
      <c r="R571" s="111">
        <v>0</v>
      </c>
      <c r="S571" s="111">
        <f t="shared" si="162"/>
        <v>0</v>
      </c>
      <c r="T571" s="111">
        <v>0</v>
      </c>
      <c r="U571" s="112">
        <f t="shared" si="163"/>
        <v>0</v>
      </c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S571" s="113" t="s">
        <v>336</v>
      </c>
      <c r="AU571" s="113" t="s">
        <v>119</v>
      </c>
      <c r="AV571" s="113" t="s">
        <v>1672</v>
      </c>
      <c r="AZ571" s="15" t="s">
        <v>117</v>
      </c>
      <c r="BF571" s="114">
        <f t="shared" si="164"/>
        <v>3210</v>
      </c>
      <c r="BG571" s="114">
        <f t="shared" si="165"/>
        <v>0</v>
      </c>
      <c r="BH571" s="114">
        <f t="shared" si="166"/>
        <v>0</v>
      </c>
      <c r="BI571" s="114">
        <f t="shared" si="167"/>
        <v>0</v>
      </c>
      <c r="BJ571" s="114">
        <f t="shared" si="168"/>
        <v>0</v>
      </c>
      <c r="BK571" s="15" t="s">
        <v>76</v>
      </c>
      <c r="BL571" s="114">
        <f t="shared" si="169"/>
        <v>3210</v>
      </c>
      <c r="BM571" s="15" t="s">
        <v>336</v>
      </c>
      <c r="BN571" s="113" t="s">
        <v>1876</v>
      </c>
    </row>
    <row r="572" spans="1:66" s="2" customFormat="1" ht="33" customHeight="1" x14ac:dyDescent="0.2">
      <c r="A572" s="26"/>
      <c r="B572" s="133"/>
      <c r="C572" s="192" t="s">
        <v>1877</v>
      </c>
      <c r="D572" s="192" t="s">
        <v>119</v>
      </c>
      <c r="E572" s="193" t="s">
        <v>1878</v>
      </c>
      <c r="F572" s="194" t="s">
        <v>1879</v>
      </c>
      <c r="G572" s="195" t="s">
        <v>122</v>
      </c>
      <c r="H572" s="196">
        <v>10</v>
      </c>
      <c r="I572" s="197">
        <v>249</v>
      </c>
      <c r="J572" s="197">
        <f>I572*'Rekapitulace stavby'!$AI$20</f>
        <v>249</v>
      </c>
      <c r="K572" s="197">
        <f t="shared" si="160"/>
        <v>2490</v>
      </c>
      <c r="L572" s="107" t="s">
        <v>123</v>
      </c>
      <c r="M572" s="108"/>
      <c r="N572" s="109" t="s">
        <v>1</v>
      </c>
      <c r="O572" s="110" t="s">
        <v>33</v>
      </c>
      <c r="P572" s="111">
        <v>0</v>
      </c>
      <c r="Q572" s="111">
        <f t="shared" si="161"/>
        <v>0</v>
      </c>
      <c r="R572" s="111">
        <v>0</v>
      </c>
      <c r="S572" s="111">
        <f t="shared" si="162"/>
        <v>0</v>
      </c>
      <c r="T572" s="111">
        <v>0</v>
      </c>
      <c r="U572" s="112">
        <f t="shared" si="163"/>
        <v>0</v>
      </c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S572" s="113" t="s">
        <v>336</v>
      </c>
      <c r="AU572" s="113" t="s">
        <v>119</v>
      </c>
      <c r="AV572" s="113" t="s">
        <v>1672</v>
      </c>
      <c r="AZ572" s="15" t="s">
        <v>117</v>
      </c>
      <c r="BF572" s="114">
        <f t="shared" si="164"/>
        <v>2490</v>
      </c>
      <c r="BG572" s="114">
        <f t="shared" si="165"/>
        <v>0</v>
      </c>
      <c r="BH572" s="114">
        <f t="shared" si="166"/>
        <v>0</v>
      </c>
      <c r="BI572" s="114">
        <f t="shared" si="167"/>
        <v>0</v>
      </c>
      <c r="BJ572" s="114">
        <f t="shared" si="168"/>
        <v>0</v>
      </c>
      <c r="BK572" s="15" t="s">
        <v>76</v>
      </c>
      <c r="BL572" s="114">
        <f t="shared" si="169"/>
        <v>2490</v>
      </c>
      <c r="BM572" s="15" t="s">
        <v>336</v>
      </c>
      <c r="BN572" s="113" t="s">
        <v>1880</v>
      </c>
    </row>
    <row r="573" spans="1:66" s="2" customFormat="1" ht="33" customHeight="1" x14ac:dyDescent="0.2">
      <c r="A573" s="26"/>
      <c r="B573" s="133"/>
      <c r="C573" s="192" t="s">
        <v>1881</v>
      </c>
      <c r="D573" s="192" t="s">
        <v>119</v>
      </c>
      <c r="E573" s="193" t="s">
        <v>1882</v>
      </c>
      <c r="F573" s="194" t="s">
        <v>1883</v>
      </c>
      <c r="G573" s="195" t="s">
        <v>122</v>
      </c>
      <c r="H573" s="196">
        <v>10</v>
      </c>
      <c r="I573" s="197">
        <v>154</v>
      </c>
      <c r="J573" s="197">
        <f>I573*'Rekapitulace stavby'!$AI$20</f>
        <v>154</v>
      </c>
      <c r="K573" s="197">
        <f t="shared" si="160"/>
        <v>1540</v>
      </c>
      <c r="L573" s="107" t="s">
        <v>123</v>
      </c>
      <c r="M573" s="108"/>
      <c r="N573" s="109" t="s">
        <v>1</v>
      </c>
      <c r="O573" s="110" t="s">
        <v>33</v>
      </c>
      <c r="P573" s="111">
        <v>0</v>
      </c>
      <c r="Q573" s="111">
        <f t="shared" si="161"/>
        <v>0</v>
      </c>
      <c r="R573" s="111">
        <v>0</v>
      </c>
      <c r="S573" s="111">
        <f t="shared" si="162"/>
        <v>0</v>
      </c>
      <c r="T573" s="111">
        <v>0</v>
      </c>
      <c r="U573" s="112">
        <f t="shared" si="163"/>
        <v>0</v>
      </c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S573" s="113" t="s">
        <v>336</v>
      </c>
      <c r="AU573" s="113" t="s">
        <v>119</v>
      </c>
      <c r="AV573" s="113" t="s">
        <v>1672</v>
      </c>
      <c r="AZ573" s="15" t="s">
        <v>117</v>
      </c>
      <c r="BF573" s="114">
        <f t="shared" si="164"/>
        <v>1540</v>
      </c>
      <c r="BG573" s="114">
        <f t="shared" si="165"/>
        <v>0</v>
      </c>
      <c r="BH573" s="114">
        <f t="shared" si="166"/>
        <v>0</v>
      </c>
      <c r="BI573" s="114">
        <f t="shared" si="167"/>
        <v>0</v>
      </c>
      <c r="BJ573" s="114">
        <f t="shared" si="168"/>
        <v>0</v>
      </c>
      <c r="BK573" s="15" t="s">
        <v>76</v>
      </c>
      <c r="BL573" s="114">
        <f t="shared" si="169"/>
        <v>1540</v>
      </c>
      <c r="BM573" s="15" t="s">
        <v>336</v>
      </c>
      <c r="BN573" s="113" t="s">
        <v>1884</v>
      </c>
    </row>
    <row r="574" spans="1:66" s="12" customFormat="1" ht="25.9" customHeight="1" x14ac:dyDescent="0.2">
      <c r="B574" s="187"/>
      <c r="C574" s="188"/>
      <c r="D574" s="189" t="s">
        <v>67</v>
      </c>
      <c r="E574" s="190" t="s">
        <v>1885</v>
      </c>
      <c r="F574" s="190" t="s">
        <v>1886</v>
      </c>
      <c r="G574" s="188"/>
      <c r="H574" s="188"/>
      <c r="I574" s="188"/>
      <c r="J574" s="197"/>
      <c r="K574" s="191">
        <f>BL574</f>
        <v>1371780.25</v>
      </c>
      <c r="M574" s="99"/>
      <c r="N574" s="101"/>
      <c r="O574" s="102"/>
      <c r="P574" s="102"/>
      <c r="Q574" s="103">
        <f>SUM(Q575:Q617)</f>
        <v>0</v>
      </c>
      <c r="R574" s="102"/>
      <c r="S574" s="103">
        <f>SUM(S575:S617)</f>
        <v>0</v>
      </c>
      <c r="T574" s="102"/>
      <c r="U574" s="104">
        <f>SUM(U575:U617)</f>
        <v>0</v>
      </c>
      <c r="AS574" s="100" t="s">
        <v>125</v>
      </c>
      <c r="AU574" s="105" t="s">
        <v>67</v>
      </c>
      <c r="AV574" s="105" t="s">
        <v>68</v>
      </c>
      <c r="AZ574" s="100" t="s">
        <v>117</v>
      </c>
      <c r="BL574" s="106">
        <f>SUM(BL575:BL617)</f>
        <v>1371780.25</v>
      </c>
    </row>
    <row r="575" spans="1:66" s="2" customFormat="1" ht="33" customHeight="1" x14ac:dyDescent="0.2">
      <c r="A575" s="26"/>
      <c r="B575" s="133"/>
      <c r="C575" s="192" t="s">
        <v>1887</v>
      </c>
      <c r="D575" s="192" t="s">
        <v>119</v>
      </c>
      <c r="E575" s="193" t="s">
        <v>1888</v>
      </c>
      <c r="F575" s="194" t="s">
        <v>1889</v>
      </c>
      <c r="G575" s="195" t="s">
        <v>122</v>
      </c>
      <c r="H575" s="196">
        <v>10</v>
      </c>
      <c r="I575" s="197">
        <v>327</v>
      </c>
      <c r="J575" s="197">
        <f>I575*'Rekapitulace stavby'!$AI$20</f>
        <v>327</v>
      </c>
      <c r="K575" s="197">
        <f t="shared" ref="K575:K606" si="170">ROUND(J575*H575,2)</f>
        <v>3270</v>
      </c>
      <c r="L575" s="107" t="s">
        <v>123</v>
      </c>
      <c r="M575" s="108"/>
      <c r="N575" s="109" t="s">
        <v>1</v>
      </c>
      <c r="O575" s="110" t="s">
        <v>33</v>
      </c>
      <c r="P575" s="111">
        <v>0</v>
      </c>
      <c r="Q575" s="111">
        <f t="shared" ref="Q575:Q606" si="171">P575*H575</f>
        <v>0</v>
      </c>
      <c r="R575" s="111">
        <v>0</v>
      </c>
      <c r="S575" s="111">
        <f t="shared" ref="S575:S606" si="172">R575*H575</f>
        <v>0</v>
      </c>
      <c r="T575" s="111">
        <v>0</v>
      </c>
      <c r="U575" s="112">
        <f t="shared" ref="U575:U606" si="173">T575*H575</f>
        <v>0</v>
      </c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S575" s="113" t="s">
        <v>124</v>
      </c>
      <c r="AU575" s="113" t="s">
        <v>119</v>
      </c>
      <c r="AV575" s="113" t="s">
        <v>76</v>
      </c>
      <c r="AZ575" s="15" t="s">
        <v>117</v>
      </c>
      <c r="BF575" s="114">
        <f t="shared" ref="BF575:BF606" si="174">IF(O575="základní",K575,0)</f>
        <v>3270</v>
      </c>
      <c r="BG575" s="114">
        <f t="shared" ref="BG575:BG606" si="175">IF(O575="snížená",K575,0)</f>
        <v>0</v>
      </c>
      <c r="BH575" s="114">
        <f t="shared" ref="BH575:BH606" si="176">IF(O575="zákl. přenesená",K575,0)</f>
        <v>0</v>
      </c>
      <c r="BI575" s="114">
        <f t="shared" ref="BI575:BI606" si="177">IF(O575="sníž. přenesená",K575,0)</f>
        <v>0</v>
      </c>
      <c r="BJ575" s="114">
        <f t="shared" ref="BJ575:BJ606" si="178">IF(O575="nulová",K575,0)</f>
        <v>0</v>
      </c>
      <c r="BK575" s="15" t="s">
        <v>76</v>
      </c>
      <c r="BL575" s="114">
        <f t="shared" ref="BL575:BL606" si="179">ROUND(J575*H575,2)</f>
        <v>3270</v>
      </c>
      <c r="BM575" s="15" t="s">
        <v>125</v>
      </c>
      <c r="BN575" s="113" t="s">
        <v>1890</v>
      </c>
    </row>
    <row r="576" spans="1:66" s="2" customFormat="1" ht="37.9" customHeight="1" x14ac:dyDescent="0.2">
      <c r="A576" s="26"/>
      <c r="B576" s="133"/>
      <c r="C576" s="192" t="s">
        <v>1891</v>
      </c>
      <c r="D576" s="192" t="s">
        <v>119</v>
      </c>
      <c r="E576" s="193" t="s">
        <v>1892</v>
      </c>
      <c r="F576" s="194" t="s">
        <v>1893</v>
      </c>
      <c r="G576" s="195" t="s">
        <v>122</v>
      </c>
      <c r="H576" s="196">
        <v>10</v>
      </c>
      <c r="I576" s="197">
        <v>140</v>
      </c>
      <c r="J576" s="197">
        <f>I576*'Rekapitulace stavby'!$AI$20</f>
        <v>140</v>
      </c>
      <c r="K576" s="197">
        <f t="shared" si="170"/>
        <v>1400</v>
      </c>
      <c r="L576" s="107" t="s">
        <v>123</v>
      </c>
      <c r="M576" s="108"/>
      <c r="N576" s="109" t="s">
        <v>1</v>
      </c>
      <c r="O576" s="110" t="s">
        <v>33</v>
      </c>
      <c r="P576" s="111">
        <v>0</v>
      </c>
      <c r="Q576" s="111">
        <f t="shared" si="171"/>
        <v>0</v>
      </c>
      <c r="R576" s="111">
        <v>0</v>
      </c>
      <c r="S576" s="111">
        <f t="shared" si="172"/>
        <v>0</v>
      </c>
      <c r="T576" s="111">
        <v>0</v>
      </c>
      <c r="U576" s="112">
        <f t="shared" si="173"/>
        <v>0</v>
      </c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S576" s="113" t="s">
        <v>124</v>
      </c>
      <c r="AU576" s="113" t="s">
        <v>119</v>
      </c>
      <c r="AV576" s="113" t="s">
        <v>76</v>
      </c>
      <c r="AZ576" s="15" t="s">
        <v>117</v>
      </c>
      <c r="BF576" s="114">
        <f t="shared" si="174"/>
        <v>1400</v>
      </c>
      <c r="BG576" s="114">
        <f t="shared" si="175"/>
        <v>0</v>
      </c>
      <c r="BH576" s="114">
        <f t="shared" si="176"/>
        <v>0</v>
      </c>
      <c r="BI576" s="114">
        <f t="shared" si="177"/>
        <v>0</v>
      </c>
      <c r="BJ576" s="114">
        <f t="shared" si="178"/>
        <v>0</v>
      </c>
      <c r="BK576" s="15" t="s">
        <v>76</v>
      </c>
      <c r="BL576" s="114">
        <f t="shared" si="179"/>
        <v>1400</v>
      </c>
      <c r="BM576" s="15" t="s">
        <v>125</v>
      </c>
      <c r="BN576" s="113" t="s">
        <v>1894</v>
      </c>
    </row>
    <row r="577" spans="1:66" s="2" customFormat="1" ht="55.5" customHeight="1" x14ac:dyDescent="0.2">
      <c r="A577" s="26"/>
      <c r="B577" s="133"/>
      <c r="C577" s="192" t="s">
        <v>1895</v>
      </c>
      <c r="D577" s="192" t="s">
        <v>119</v>
      </c>
      <c r="E577" s="193" t="s">
        <v>1896</v>
      </c>
      <c r="F577" s="194" t="s">
        <v>1897</v>
      </c>
      <c r="G577" s="195" t="s">
        <v>122</v>
      </c>
      <c r="H577" s="196">
        <v>10</v>
      </c>
      <c r="I577" s="197">
        <v>1470</v>
      </c>
      <c r="J577" s="197">
        <f>I577*'Rekapitulace stavby'!$AI$20</f>
        <v>1470</v>
      </c>
      <c r="K577" s="197">
        <f t="shared" si="170"/>
        <v>14700</v>
      </c>
      <c r="L577" s="107" t="s">
        <v>123</v>
      </c>
      <c r="M577" s="108"/>
      <c r="N577" s="109" t="s">
        <v>1</v>
      </c>
      <c r="O577" s="110" t="s">
        <v>33</v>
      </c>
      <c r="P577" s="111">
        <v>0</v>
      </c>
      <c r="Q577" s="111">
        <f t="shared" si="171"/>
        <v>0</v>
      </c>
      <c r="R577" s="111">
        <v>0</v>
      </c>
      <c r="S577" s="111">
        <f t="shared" si="172"/>
        <v>0</v>
      </c>
      <c r="T577" s="111">
        <v>0</v>
      </c>
      <c r="U577" s="112">
        <f t="shared" si="173"/>
        <v>0</v>
      </c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S577" s="113" t="s">
        <v>124</v>
      </c>
      <c r="AU577" s="113" t="s">
        <v>119</v>
      </c>
      <c r="AV577" s="113" t="s">
        <v>76</v>
      </c>
      <c r="AZ577" s="15" t="s">
        <v>117</v>
      </c>
      <c r="BF577" s="114">
        <f t="shared" si="174"/>
        <v>14700</v>
      </c>
      <c r="BG577" s="114">
        <f t="shared" si="175"/>
        <v>0</v>
      </c>
      <c r="BH577" s="114">
        <f t="shared" si="176"/>
        <v>0</v>
      </c>
      <c r="BI577" s="114">
        <f t="shared" si="177"/>
        <v>0</v>
      </c>
      <c r="BJ577" s="114">
        <f t="shared" si="178"/>
        <v>0</v>
      </c>
      <c r="BK577" s="15" t="s">
        <v>76</v>
      </c>
      <c r="BL577" s="114">
        <f t="shared" si="179"/>
        <v>14700</v>
      </c>
      <c r="BM577" s="15" t="s">
        <v>125</v>
      </c>
      <c r="BN577" s="113" t="s">
        <v>1898</v>
      </c>
    </row>
    <row r="578" spans="1:66" s="2" customFormat="1" ht="37.9" customHeight="1" x14ac:dyDescent="0.2">
      <c r="A578" s="26"/>
      <c r="B578" s="133"/>
      <c r="C578" s="192" t="s">
        <v>1899</v>
      </c>
      <c r="D578" s="192" t="s">
        <v>119</v>
      </c>
      <c r="E578" s="193" t="s">
        <v>1900</v>
      </c>
      <c r="F578" s="194" t="s">
        <v>1901</v>
      </c>
      <c r="G578" s="195" t="s">
        <v>122</v>
      </c>
      <c r="H578" s="196">
        <v>30</v>
      </c>
      <c r="I578" s="197">
        <v>76</v>
      </c>
      <c r="J578" s="197">
        <f>I578*'Rekapitulace stavby'!$AI$20</f>
        <v>76</v>
      </c>
      <c r="K578" s="197">
        <f t="shared" si="170"/>
        <v>2280</v>
      </c>
      <c r="L578" s="107" t="s">
        <v>123</v>
      </c>
      <c r="M578" s="108"/>
      <c r="N578" s="109" t="s">
        <v>1</v>
      </c>
      <c r="O578" s="110" t="s">
        <v>33</v>
      </c>
      <c r="P578" s="111">
        <v>0</v>
      </c>
      <c r="Q578" s="111">
        <f t="shared" si="171"/>
        <v>0</v>
      </c>
      <c r="R578" s="111">
        <v>0</v>
      </c>
      <c r="S578" s="111">
        <f t="shared" si="172"/>
        <v>0</v>
      </c>
      <c r="T578" s="111">
        <v>0</v>
      </c>
      <c r="U578" s="112">
        <f t="shared" si="173"/>
        <v>0</v>
      </c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S578" s="113" t="s">
        <v>124</v>
      </c>
      <c r="AU578" s="113" t="s">
        <v>119</v>
      </c>
      <c r="AV578" s="113" t="s">
        <v>76</v>
      </c>
      <c r="AZ578" s="15" t="s">
        <v>117</v>
      </c>
      <c r="BF578" s="114">
        <f t="shared" si="174"/>
        <v>2280</v>
      </c>
      <c r="BG578" s="114">
        <f t="shared" si="175"/>
        <v>0</v>
      </c>
      <c r="BH578" s="114">
        <f t="shared" si="176"/>
        <v>0</v>
      </c>
      <c r="BI578" s="114">
        <f t="shared" si="177"/>
        <v>0</v>
      </c>
      <c r="BJ578" s="114">
        <f t="shared" si="178"/>
        <v>0</v>
      </c>
      <c r="BK578" s="15" t="s">
        <v>76</v>
      </c>
      <c r="BL578" s="114">
        <f t="shared" si="179"/>
        <v>2280</v>
      </c>
      <c r="BM578" s="15" t="s">
        <v>125</v>
      </c>
      <c r="BN578" s="113" t="s">
        <v>1902</v>
      </c>
    </row>
    <row r="579" spans="1:66" s="2" customFormat="1" ht="37.9" customHeight="1" x14ac:dyDescent="0.2">
      <c r="A579" s="26"/>
      <c r="B579" s="133"/>
      <c r="C579" s="192" t="s">
        <v>1903</v>
      </c>
      <c r="D579" s="192" t="s">
        <v>119</v>
      </c>
      <c r="E579" s="193" t="s">
        <v>1904</v>
      </c>
      <c r="F579" s="194" t="s">
        <v>1905</v>
      </c>
      <c r="G579" s="195" t="s">
        <v>122</v>
      </c>
      <c r="H579" s="196">
        <v>30</v>
      </c>
      <c r="I579" s="197">
        <v>125</v>
      </c>
      <c r="J579" s="197">
        <f>I579*'Rekapitulace stavby'!$AI$20</f>
        <v>125</v>
      </c>
      <c r="K579" s="197">
        <f t="shared" si="170"/>
        <v>3750</v>
      </c>
      <c r="L579" s="107" t="s">
        <v>123</v>
      </c>
      <c r="M579" s="108"/>
      <c r="N579" s="109" t="s">
        <v>1</v>
      </c>
      <c r="O579" s="110" t="s">
        <v>33</v>
      </c>
      <c r="P579" s="111">
        <v>0</v>
      </c>
      <c r="Q579" s="111">
        <f t="shared" si="171"/>
        <v>0</v>
      </c>
      <c r="R579" s="111">
        <v>0</v>
      </c>
      <c r="S579" s="111">
        <f t="shared" si="172"/>
        <v>0</v>
      </c>
      <c r="T579" s="111">
        <v>0</v>
      </c>
      <c r="U579" s="112">
        <f t="shared" si="173"/>
        <v>0</v>
      </c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S579" s="113" t="s">
        <v>124</v>
      </c>
      <c r="AU579" s="113" t="s">
        <v>119</v>
      </c>
      <c r="AV579" s="113" t="s">
        <v>76</v>
      </c>
      <c r="AZ579" s="15" t="s">
        <v>117</v>
      </c>
      <c r="BF579" s="114">
        <f t="shared" si="174"/>
        <v>3750</v>
      </c>
      <c r="BG579" s="114">
        <f t="shared" si="175"/>
        <v>0</v>
      </c>
      <c r="BH579" s="114">
        <f t="shared" si="176"/>
        <v>0</v>
      </c>
      <c r="BI579" s="114">
        <f t="shared" si="177"/>
        <v>0</v>
      </c>
      <c r="BJ579" s="114">
        <f t="shared" si="178"/>
        <v>0</v>
      </c>
      <c r="BK579" s="15" t="s">
        <v>76</v>
      </c>
      <c r="BL579" s="114">
        <f t="shared" si="179"/>
        <v>3750</v>
      </c>
      <c r="BM579" s="15" t="s">
        <v>125</v>
      </c>
      <c r="BN579" s="113" t="s">
        <v>1906</v>
      </c>
    </row>
    <row r="580" spans="1:66" s="2" customFormat="1" ht="37.9" customHeight="1" x14ac:dyDescent="0.2">
      <c r="A580" s="26"/>
      <c r="B580" s="133"/>
      <c r="C580" s="192" t="s">
        <v>1907</v>
      </c>
      <c r="D580" s="192" t="s">
        <v>119</v>
      </c>
      <c r="E580" s="193" t="s">
        <v>1908</v>
      </c>
      <c r="F580" s="194" t="s">
        <v>1909</v>
      </c>
      <c r="G580" s="195" t="s">
        <v>122</v>
      </c>
      <c r="H580" s="196">
        <v>30</v>
      </c>
      <c r="I580" s="197">
        <v>76</v>
      </c>
      <c r="J580" s="197">
        <f>I580*'Rekapitulace stavby'!$AI$20</f>
        <v>76</v>
      </c>
      <c r="K580" s="197">
        <f t="shared" si="170"/>
        <v>2280</v>
      </c>
      <c r="L580" s="107" t="s">
        <v>123</v>
      </c>
      <c r="M580" s="108"/>
      <c r="N580" s="109" t="s">
        <v>1</v>
      </c>
      <c r="O580" s="110" t="s">
        <v>33</v>
      </c>
      <c r="P580" s="111">
        <v>0</v>
      </c>
      <c r="Q580" s="111">
        <f t="shared" si="171"/>
        <v>0</v>
      </c>
      <c r="R580" s="111">
        <v>0</v>
      </c>
      <c r="S580" s="111">
        <f t="shared" si="172"/>
        <v>0</v>
      </c>
      <c r="T580" s="111">
        <v>0</v>
      </c>
      <c r="U580" s="112">
        <f t="shared" si="173"/>
        <v>0</v>
      </c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S580" s="113" t="s">
        <v>124</v>
      </c>
      <c r="AU580" s="113" t="s">
        <v>119</v>
      </c>
      <c r="AV580" s="113" t="s">
        <v>76</v>
      </c>
      <c r="AZ580" s="15" t="s">
        <v>117</v>
      </c>
      <c r="BF580" s="114">
        <f t="shared" si="174"/>
        <v>2280</v>
      </c>
      <c r="BG580" s="114">
        <f t="shared" si="175"/>
        <v>0</v>
      </c>
      <c r="BH580" s="114">
        <f t="shared" si="176"/>
        <v>0</v>
      </c>
      <c r="BI580" s="114">
        <f t="shared" si="177"/>
        <v>0</v>
      </c>
      <c r="BJ580" s="114">
        <f t="shared" si="178"/>
        <v>0</v>
      </c>
      <c r="BK580" s="15" t="s">
        <v>76</v>
      </c>
      <c r="BL580" s="114">
        <f t="shared" si="179"/>
        <v>2280</v>
      </c>
      <c r="BM580" s="15" t="s">
        <v>125</v>
      </c>
      <c r="BN580" s="113" t="s">
        <v>1910</v>
      </c>
    </row>
    <row r="581" spans="1:66" s="2" customFormat="1" ht="37.9" customHeight="1" x14ac:dyDescent="0.2">
      <c r="A581" s="26"/>
      <c r="B581" s="133"/>
      <c r="C581" s="192" t="s">
        <v>1911</v>
      </c>
      <c r="D581" s="192" t="s">
        <v>119</v>
      </c>
      <c r="E581" s="193" t="s">
        <v>1912</v>
      </c>
      <c r="F581" s="194" t="s">
        <v>1913</v>
      </c>
      <c r="G581" s="195" t="s">
        <v>122</v>
      </c>
      <c r="H581" s="196">
        <v>30</v>
      </c>
      <c r="I581" s="197">
        <v>125</v>
      </c>
      <c r="J581" s="197">
        <f>I581*'Rekapitulace stavby'!$AI$20</f>
        <v>125</v>
      </c>
      <c r="K581" s="197">
        <f t="shared" si="170"/>
        <v>3750</v>
      </c>
      <c r="L581" s="107" t="s">
        <v>123</v>
      </c>
      <c r="M581" s="108"/>
      <c r="N581" s="109" t="s">
        <v>1</v>
      </c>
      <c r="O581" s="110" t="s">
        <v>33</v>
      </c>
      <c r="P581" s="111">
        <v>0</v>
      </c>
      <c r="Q581" s="111">
        <f t="shared" si="171"/>
        <v>0</v>
      </c>
      <c r="R581" s="111">
        <v>0</v>
      </c>
      <c r="S581" s="111">
        <f t="shared" si="172"/>
        <v>0</v>
      </c>
      <c r="T581" s="111">
        <v>0</v>
      </c>
      <c r="U581" s="112">
        <f t="shared" si="173"/>
        <v>0</v>
      </c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S581" s="113" t="s">
        <v>124</v>
      </c>
      <c r="AU581" s="113" t="s">
        <v>119</v>
      </c>
      <c r="AV581" s="113" t="s">
        <v>76</v>
      </c>
      <c r="AZ581" s="15" t="s">
        <v>117</v>
      </c>
      <c r="BF581" s="114">
        <f t="shared" si="174"/>
        <v>3750</v>
      </c>
      <c r="BG581" s="114">
        <f t="shared" si="175"/>
        <v>0</v>
      </c>
      <c r="BH581" s="114">
        <f t="shared" si="176"/>
        <v>0</v>
      </c>
      <c r="BI581" s="114">
        <f t="shared" si="177"/>
        <v>0</v>
      </c>
      <c r="BJ581" s="114">
        <f t="shared" si="178"/>
        <v>0</v>
      </c>
      <c r="BK581" s="15" t="s">
        <v>76</v>
      </c>
      <c r="BL581" s="114">
        <f t="shared" si="179"/>
        <v>3750</v>
      </c>
      <c r="BM581" s="15" t="s">
        <v>125</v>
      </c>
      <c r="BN581" s="113" t="s">
        <v>1914</v>
      </c>
    </row>
    <row r="582" spans="1:66" s="2" customFormat="1" ht="37.9" customHeight="1" x14ac:dyDescent="0.2">
      <c r="A582" s="26"/>
      <c r="B582" s="133"/>
      <c r="C582" s="192" t="s">
        <v>1915</v>
      </c>
      <c r="D582" s="192" t="s">
        <v>119</v>
      </c>
      <c r="E582" s="193" t="s">
        <v>1916</v>
      </c>
      <c r="F582" s="194" t="s">
        <v>1917</v>
      </c>
      <c r="G582" s="195" t="s">
        <v>122</v>
      </c>
      <c r="H582" s="196">
        <v>10</v>
      </c>
      <c r="I582" s="197">
        <v>296</v>
      </c>
      <c r="J582" s="197">
        <f>I582*'Rekapitulace stavby'!$AI$20</f>
        <v>296</v>
      </c>
      <c r="K582" s="197">
        <f t="shared" si="170"/>
        <v>2960</v>
      </c>
      <c r="L582" s="107" t="s">
        <v>123</v>
      </c>
      <c r="M582" s="108"/>
      <c r="N582" s="109" t="s">
        <v>1</v>
      </c>
      <c r="O582" s="110" t="s">
        <v>33</v>
      </c>
      <c r="P582" s="111">
        <v>0</v>
      </c>
      <c r="Q582" s="111">
        <f t="shared" si="171"/>
        <v>0</v>
      </c>
      <c r="R582" s="111">
        <v>0</v>
      </c>
      <c r="S582" s="111">
        <f t="shared" si="172"/>
        <v>0</v>
      </c>
      <c r="T582" s="111">
        <v>0</v>
      </c>
      <c r="U582" s="112">
        <f t="shared" si="173"/>
        <v>0</v>
      </c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S582" s="113" t="s">
        <v>247</v>
      </c>
      <c r="AU582" s="113" t="s">
        <v>119</v>
      </c>
      <c r="AV582" s="113" t="s">
        <v>76</v>
      </c>
      <c r="AZ582" s="15" t="s">
        <v>117</v>
      </c>
      <c r="BF582" s="114">
        <f t="shared" si="174"/>
        <v>2960</v>
      </c>
      <c r="BG582" s="114">
        <f t="shared" si="175"/>
        <v>0</v>
      </c>
      <c r="BH582" s="114">
        <f t="shared" si="176"/>
        <v>0</v>
      </c>
      <c r="BI582" s="114">
        <f t="shared" si="177"/>
        <v>0</v>
      </c>
      <c r="BJ582" s="114">
        <f t="shared" si="178"/>
        <v>0</v>
      </c>
      <c r="BK582" s="15" t="s">
        <v>76</v>
      </c>
      <c r="BL582" s="114">
        <f t="shared" si="179"/>
        <v>2960</v>
      </c>
      <c r="BM582" s="15" t="s">
        <v>247</v>
      </c>
      <c r="BN582" s="113" t="s">
        <v>1918</v>
      </c>
    </row>
    <row r="583" spans="1:66" s="2" customFormat="1" ht="37.9" customHeight="1" x14ac:dyDescent="0.2">
      <c r="A583" s="26"/>
      <c r="B583" s="133"/>
      <c r="C583" s="192" t="s">
        <v>1919</v>
      </c>
      <c r="D583" s="192" t="s">
        <v>119</v>
      </c>
      <c r="E583" s="193" t="s">
        <v>1920</v>
      </c>
      <c r="F583" s="194" t="s">
        <v>1921</v>
      </c>
      <c r="G583" s="195" t="s">
        <v>122</v>
      </c>
      <c r="H583" s="196">
        <v>10</v>
      </c>
      <c r="I583" s="197">
        <v>373</v>
      </c>
      <c r="J583" s="197">
        <f>I583*'Rekapitulace stavby'!$AI$20</f>
        <v>373</v>
      </c>
      <c r="K583" s="197">
        <f t="shared" si="170"/>
        <v>3730</v>
      </c>
      <c r="L583" s="107" t="s">
        <v>123</v>
      </c>
      <c r="M583" s="108"/>
      <c r="N583" s="109" t="s">
        <v>1</v>
      </c>
      <c r="O583" s="110" t="s">
        <v>33</v>
      </c>
      <c r="P583" s="111">
        <v>0</v>
      </c>
      <c r="Q583" s="111">
        <f t="shared" si="171"/>
        <v>0</v>
      </c>
      <c r="R583" s="111">
        <v>0</v>
      </c>
      <c r="S583" s="111">
        <f t="shared" si="172"/>
        <v>0</v>
      </c>
      <c r="T583" s="111">
        <v>0</v>
      </c>
      <c r="U583" s="112">
        <f t="shared" si="173"/>
        <v>0</v>
      </c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S583" s="113" t="s">
        <v>247</v>
      </c>
      <c r="AU583" s="113" t="s">
        <v>119</v>
      </c>
      <c r="AV583" s="113" t="s">
        <v>76</v>
      </c>
      <c r="AZ583" s="15" t="s">
        <v>117</v>
      </c>
      <c r="BF583" s="114">
        <f t="shared" si="174"/>
        <v>3730</v>
      </c>
      <c r="BG583" s="114">
        <f t="shared" si="175"/>
        <v>0</v>
      </c>
      <c r="BH583" s="114">
        <f t="shared" si="176"/>
        <v>0</v>
      </c>
      <c r="BI583" s="114">
        <f t="shared" si="177"/>
        <v>0</v>
      </c>
      <c r="BJ583" s="114">
        <f t="shared" si="178"/>
        <v>0</v>
      </c>
      <c r="BK583" s="15" t="s">
        <v>76</v>
      </c>
      <c r="BL583" s="114">
        <f t="shared" si="179"/>
        <v>3730</v>
      </c>
      <c r="BM583" s="15" t="s">
        <v>247</v>
      </c>
      <c r="BN583" s="113" t="s">
        <v>1922</v>
      </c>
    </row>
    <row r="584" spans="1:66" s="2" customFormat="1" ht="33" customHeight="1" x14ac:dyDescent="0.2">
      <c r="A584" s="26"/>
      <c r="B584" s="133"/>
      <c r="C584" s="192" t="s">
        <v>1923</v>
      </c>
      <c r="D584" s="192" t="s">
        <v>119</v>
      </c>
      <c r="E584" s="193" t="s">
        <v>1924</v>
      </c>
      <c r="F584" s="194" t="s">
        <v>1925</v>
      </c>
      <c r="G584" s="195" t="s">
        <v>122</v>
      </c>
      <c r="H584" s="196">
        <v>10</v>
      </c>
      <c r="I584" s="197">
        <v>1180</v>
      </c>
      <c r="J584" s="197">
        <f>I584*'Rekapitulace stavby'!$AI$20</f>
        <v>1180</v>
      </c>
      <c r="K584" s="197">
        <f t="shared" si="170"/>
        <v>11800</v>
      </c>
      <c r="L584" s="107" t="s">
        <v>123</v>
      </c>
      <c r="M584" s="108"/>
      <c r="N584" s="109" t="s">
        <v>1</v>
      </c>
      <c r="O584" s="110" t="s">
        <v>33</v>
      </c>
      <c r="P584" s="111">
        <v>0</v>
      </c>
      <c r="Q584" s="111">
        <f t="shared" si="171"/>
        <v>0</v>
      </c>
      <c r="R584" s="111">
        <v>0</v>
      </c>
      <c r="S584" s="111">
        <f t="shared" si="172"/>
        <v>0</v>
      </c>
      <c r="T584" s="111">
        <v>0</v>
      </c>
      <c r="U584" s="112">
        <f t="shared" si="173"/>
        <v>0</v>
      </c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S584" s="113" t="s">
        <v>247</v>
      </c>
      <c r="AU584" s="113" t="s">
        <v>119</v>
      </c>
      <c r="AV584" s="113" t="s">
        <v>76</v>
      </c>
      <c r="AZ584" s="15" t="s">
        <v>117</v>
      </c>
      <c r="BF584" s="114">
        <f t="shared" si="174"/>
        <v>11800</v>
      </c>
      <c r="BG584" s="114">
        <f t="shared" si="175"/>
        <v>0</v>
      </c>
      <c r="BH584" s="114">
        <f t="shared" si="176"/>
        <v>0</v>
      </c>
      <c r="BI584" s="114">
        <f t="shared" si="177"/>
        <v>0</v>
      </c>
      <c r="BJ584" s="114">
        <f t="shared" si="178"/>
        <v>0</v>
      </c>
      <c r="BK584" s="15" t="s">
        <v>76</v>
      </c>
      <c r="BL584" s="114">
        <f t="shared" si="179"/>
        <v>11800</v>
      </c>
      <c r="BM584" s="15" t="s">
        <v>247</v>
      </c>
      <c r="BN584" s="113" t="s">
        <v>1926</v>
      </c>
    </row>
    <row r="585" spans="1:66" s="2" customFormat="1" ht="24.2" customHeight="1" x14ac:dyDescent="0.2">
      <c r="A585" s="26"/>
      <c r="B585" s="133"/>
      <c r="C585" s="192" t="s">
        <v>1927</v>
      </c>
      <c r="D585" s="192" t="s">
        <v>119</v>
      </c>
      <c r="E585" s="193" t="s">
        <v>1928</v>
      </c>
      <c r="F585" s="194" t="s">
        <v>1929</v>
      </c>
      <c r="G585" s="195" t="s">
        <v>122</v>
      </c>
      <c r="H585" s="196">
        <v>2</v>
      </c>
      <c r="I585" s="197">
        <v>325700</v>
      </c>
      <c r="J585" s="197">
        <f>I585*'Rekapitulace stavby'!$AI$20</f>
        <v>325700</v>
      </c>
      <c r="K585" s="197">
        <f t="shared" si="170"/>
        <v>651400</v>
      </c>
      <c r="L585" s="107" t="s">
        <v>123</v>
      </c>
      <c r="M585" s="108"/>
      <c r="N585" s="109" t="s">
        <v>1</v>
      </c>
      <c r="O585" s="110" t="s">
        <v>33</v>
      </c>
      <c r="P585" s="111">
        <v>0</v>
      </c>
      <c r="Q585" s="111">
        <f t="shared" si="171"/>
        <v>0</v>
      </c>
      <c r="R585" s="111">
        <v>0</v>
      </c>
      <c r="S585" s="111">
        <f t="shared" si="172"/>
        <v>0</v>
      </c>
      <c r="T585" s="111">
        <v>0</v>
      </c>
      <c r="U585" s="112">
        <f t="shared" si="173"/>
        <v>0</v>
      </c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S585" s="113" t="s">
        <v>247</v>
      </c>
      <c r="AU585" s="113" t="s">
        <v>119</v>
      </c>
      <c r="AV585" s="113" t="s">
        <v>76</v>
      </c>
      <c r="AZ585" s="15" t="s">
        <v>117</v>
      </c>
      <c r="BF585" s="114">
        <f t="shared" si="174"/>
        <v>651400</v>
      </c>
      <c r="BG585" s="114">
        <f t="shared" si="175"/>
        <v>0</v>
      </c>
      <c r="BH585" s="114">
        <f t="shared" si="176"/>
        <v>0</v>
      </c>
      <c r="BI585" s="114">
        <f t="shared" si="177"/>
        <v>0</v>
      </c>
      <c r="BJ585" s="114">
        <f t="shared" si="178"/>
        <v>0</v>
      </c>
      <c r="BK585" s="15" t="s">
        <v>76</v>
      </c>
      <c r="BL585" s="114">
        <f t="shared" si="179"/>
        <v>651400</v>
      </c>
      <c r="BM585" s="15" t="s">
        <v>247</v>
      </c>
      <c r="BN585" s="113" t="s">
        <v>1930</v>
      </c>
    </row>
    <row r="586" spans="1:66" s="2" customFormat="1" ht="33" customHeight="1" x14ac:dyDescent="0.2">
      <c r="A586" s="26"/>
      <c r="B586" s="133"/>
      <c r="C586" s="192" t="s">
        <v>1931</v>
      </c>
      <c r="D586" s="192" t="s">
        <v>119</v>
      </c>
      <c r="E586" s="193" t="s">
        <v>1932</v>
      </c>
      <c r="F586" s="194" t="s">
        <v>1933</v>
      </c>
      <c r="G586" s="195" t="s">
        <v>692</v>
      </c>
      <c r="H586" s="196">
        <v>5</v>
      </c>
      <c r="I586" s="197">
        <v>278</v>
      </c>
      <c r="J586" s="197">
        <f>I586*'Rekapitulace stavby'!$AI$20</f>
        <v>278</v>
      </c>
      <c r="K586" s="197">
        <f t="shared" si="170"/>
        <v>1390</v>
      </c>
      <c r="L586" s="107" t="s">
        <v>123</v>
      </c>
      <c r="M586" s="108"/>
      <c r="N586" s="109" t="s">
        <v>1</v>
      </c>
      <c r="O586" s="110" t="s">
        <v>33</v>
      </c>
      <c r="P586" s="111">
        <v>0</v>
      </c>
      <c r="Q586" s="111">
        <f t="shared" si="171"/>
        <v>0</v>
      </c>
      <c r="R586" s="111">
        <v>0</v>
      </c>
      <c r="S586" s="111">
        <f t="shared" si="172"/>
        <v>0</v>
      </c>
      <c r="T586" s="111">
        <v>0</v>
      </c>
      <c r="U586" s="112">
        <f t="shared" si="173"/>
        <v>0</v>
      </c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S586" s="113" t="s">
        <v>247</v>
      </c>
      <c r="AU586" s="113" t="s">
        <v>119</v>
      </c>
      <c r="AV586" s="113" t="s">
        <v>76</v>
      </c>
      <c r="AZ586" s="15" t="s">
        <v>117</v>
      </c>
      <c r="BF586" s="114">
        <f t="shared" si="174"/>
        <v>1390</v>
      </c>
      <c r="BG586" s="114">
        <f t="shared" si="175"/>
        <v>0</v>
      </c>
      <c r="BH586" s="114">
        <f t="shared" si="176"/>
        <v>0</v>
      </c>
      <c r="BI586" s="114">
        <f t="shared" si="177"/>
        <v>0</v>
      </c>
      <c r="BJ586" s="114">
        <f t="shared" si="178"/>
        <v>0</v>
      </c>
      <c r="BK586" s="15" t="s">
        <v>76</v>
      </c>
      <c r="BL586" s="114">
        <f t="shared" si="179"/>
        <v>1390</v>
      </c>
      <c r="BM586" s="15" t="s">
        <v>247</v>
      </c>
      <c r="BN586" s="113" t="s">
        <v>1934</v>
      </c>
    </row>
    <row r="587" spans="1:66" s="2" customFormat="1" ht="24.2" customHeight="1" x14ac:dyDescent="0.2">
      <c r="A587" s="26"/>
      <c r="B587" s="133"/>
      <c r="C587" s="192" t="s">
        <v>1935</v>
      </c>
      <c r="D587" s="192" t="s">
        <v>119</v>
      </c>
      <c r="E587" s="193" t="s">
        <v>1936</v>
      </c>
      <c r="F587" s="194" t="s">
        <v>1937</v>
      </c>
      <c r="G587" s="195" t="s">
        <v>122</v>
      </c>
      <c r="H587" s="196">
        <v>20</v>
      </c>
      <c r="I587" s="197">
        <v>240</v>
      </c>
      <c r="J587" s="197">
        <f>I587*'Rekapitulace stavby'!$AI$20</f>
        <v>240</v>
      </c>
      <c r="K587" s="197">
        <f t="shared" si="170"/>
        <v>4800</v>
      </c>
      <c r="L587" s="107" t="s">
        <v>123</v>
      </c>
      <c r="M587" s="108"/>
      <c r="N587" s="109" t="s">
        <v>1</v>
      </c>
      <c r="O587" s="110" t="s">
        <v>33</v>
      </c>
      <c r="P587" s="111">
        <v>0</v>
      </c>
      <c r="Q587" s="111">
        <f t="shared" si="171"/>
        <v>0</v>
      </c>
      <c r="R587" s="111">
        <v>0</v>
      </c>
      <c r="S587" s="111">
        <f t="shared" si="172"/>
        <v>0</v>
      </c>
      <c r="T587" s="111">
        <v>0</v>
      </c>
      <c r="U587" s="112">
        <f t="shared" si="173"/>
        <v>0</v>
      </c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S587" s="113" t="s">
        <v>247</v>
      </c>
      <c r="AU587" s="113" t="s">
        <v>119</v>
      </c>
      <c r="AV587" s="113" t="s">
        <v>76</v>
      </c>
      <c r="AZ587" s="15" t="s">
        <v>117</v>
      </c>
      <c r="BF587" s="114">
        <f t="shared" si="174"/>
        <v>4800</v>
      </c>
      <c r="BG587" s="114">
        <f t="shared" si="175"/>
        <v>0</v>
      </c>
      <c r="BH587" s="114">
        <f t="shared" si="176"/>
        <v>0</v>
      </c>
      <c r="BI587" s="114">
        <f t="shared" si="177"/>
        <v>0</v>
      </c>
      <c r="BJ587" s="114">
        <f t="shared" si="178"/>
        <v>0</v>
      </c>
      <c r="BK587" s="15" t="s">
        <v>76</v>
      </c>
      <c r="BL587" s="114">
        <f t="shared" si="179"/>
        <v>4800</v>
      </c>
      <c r="BM587" s="15" t="s">
        <v>247</v>
      </c>
      <c r="BN587" s="113" t="s">
        <v>1938</v>
      </c>
    </row>
    <row r="588" spans="1:66" s="2" customFormat="1" ht="24.2" customHeight="1" x14ac:dyDescent="0.2">
      <c r="A588" s="26"/>
      <c r="B588" s="133"/>
      <c r="C588" s="192" t="s">
        <v>1939</v>
      </c>
      <c r="D588" s="192" t="s">
        <v>119</v>
      </c>
      <c r="E588" s="193" t="s">
        <v>1940</v>
      </c>
      <c r="F588" s="194" t="s">
        <v>1941</v>
      </c>
      <c r="G588" s="195" t="s">
        <v>122</v>
      </c>
      <c r="H588" s="196">
        <v>10</v>
      </c>
      <c r="I588" s="197">
        <v>229</v>
      </c>
      <c r="J588" s="197">
        <f>I588*'Rekapitulace stavby'!$AI$20</f>
        <v>229</v>
      </c>
      <c r="K588" s="197">
        <f t="shared" si="170"/>
        <v>2290</v>
      </c>
      <c r="L588" s="107" t="s">
        <v>123</v>
      </c>
      <c r="M588" s="108"/>
      <c r="N588" s="109" t="s">
        <v>1</v>
      </c>
      <c r="O588" s="110" t="s">
        <v>33</v>
      </c>
      <c r="P588" s="111">
        <v>0</v>
      </c>
      <c r="Q588" s="111">
        <f t="shared" si="171"/>
        <v>0</v>
      </c>
      <c r="R588" s="111">
        <v>0</v>
      </c>
      <c r="S588" s="111">
        <f t="shared" si="172"/>
        <v>0</v>
      </c>
      <c r="T588" s="111">
        <v>0</v>
      </c>
      <c r="U588" s="112">
        <f t="shared" si="173"/>
        <v>0</v>
      </c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S588" s="113" t="s">
        <v>124</v>
      </c>
      <c r="AU588" s="113" t="s">
        <v>119</v>
      </c>
      <c r="AV588" s="113" t="s">
        <v>76</v>
      </c>
      <c r="AZ588" s="15" t="s">
        <v>117</v>
      </c>
      <c r="BF588" s="114">
        <f t="shared" si="174"/>
        <v>2290</v>
      </c>
      <c r="BG588" s="114">
        <f t="shared" si="175"/>
        <v>0</v>
      </c>
      <c r="BH588" s="114">
        <f t="shared" si="176"/>
        <v>0</v>
      </c>
      <c r="BI588" s="114">
        <f t="shared" si="177"/>
        <v>0</v>
      </c>
      <c r="BJ588" s="114">
        <f t="shared" si="178"/>
        <v>0</v>
      </c>
      <c r="BK588" s="15" t="s">
        <v>76</v>
      </c>
      <c r="BL588" s="114">
        <f t="shared" si="179"/>
        <v>2290</v>
      </c>
      <c r="BM588" s="15" t="s">
        <v>125</v>
      </c>
      <c r="BN588" s="113" t="s">
        <v>1942</v>
      </c>
    </row>
    <row r="589" spans="1:66" s="2" customFormat="1" ht="33" customHeight="1" x14ac:dyDescent="0.2">
      <c r="A589" s="26"/>
      <c r="B589" s="133"/>
      <c r="C589" s="192" t="s">
        <v>1943</v>
      </c>
      <c r="D589" s="192" t="s">
        <v>119</v>
      </c>
      <c r="E589" s="193" t="s">
        <v>1944</v>
      </c>
      <c r="F589" s="194" t="s">
        <v>1945</v>
      </c>
      <c r="G589" s="195" t="s">
        <v>122</v>
      </c>
      <c r="H589" s="196">
        <v>30</v>
      </c>
      <c r="I589" s="197">
        <v>2110</v>
      </c>
      <c r="J589" s="197">
        <f>I589*'Rekapitulace stavby'!$AI$20</f>
        <v>2110</v>
      </c>
      <c r="K589" s="197">
        <f t="shared" si="170"/>
        <v>63300</v>
      </c>
      <c r="L589" s="107" t="s">
        <v>123</v>
      </c>
      <c r="M589" s="108"/>
      <c r="N589" s="109" t="s">
        <v>1</v>
      </c>
      <c r="O589" s="110" t="s">
        <v>33</v>
      </c>
      <c r="P589" s="111">
        <v>0</v>
      </c>
      <c r="Q589" s="111">
        <f t="shared" si="171"/>
        <v>0</v>
      </c>
      <c r="R589" s="111">
        <v>0</v>
      </c>
      <c r="S589" s="111">
        <f t="shared" si="172"/>
        <v>0</v>
      </c>
      <c r="T589" s="111">
        <v>0</v>
      </c>
      <c r="U589" s="112">
        <f t="shared" si="173"/>
        <v>0</v>
      </c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S589" s="113" t="s">
        <v>124</v>
      </c>
      <c r="AU589" s="113" t="s">
        <v>119</v>
      </c>
      <c r="AV589" s="113" t="s">
        <v>76</v>
      </c>
      <c r="AZ589" s="15" t="s">
        <v>117</v>
      </c>
      <c r="BF589" s="114">
        <f t="shared" si="174"/>
        <v>63300</v>
      </c>
      <c r="BG589" s="114">
        <f t="shared" si="175"/>
        <v>0</v>
      </c>
      <c r="BH589" s="114">
        <f t="shared" si="176"/>
        <v>0</v>
      </c>
      <c r="BI589" s="114">
        <f t="shared" si="177"/>
        <v>0</v>
      </c>
      <c r="BJ589" s="114">
        <f t="shared" si="178"/>
        <v>0</v>
      </c>
      <c r="BK589" s="15" t="s">
        <v>76</v>
      </c>
      <c r="BL589" s="114">
        <f t="shared" si="179"/>
        <v>63300</v>
      </c>
      <c r="BM589" s="15" t="s">
        <v>125</v>
      </c>
      <c r="BN589" s="113" t="s">
        <v>1946</v>
      </c>
    </row>
    <row r="590" spans="1:66" s="2" customFormat="1" ht="24.2" customHeight="1" x14ac:dyDescent="0.2">
      <c r="A590" s="26"/>
      <c r="B590" s="133"/>
      <c r="C590" s="192" t="s">
        <v>1947</v>
      </c>
      <c r="D590" s="192" t="s">
        <v>119</v>
      </c>
      <c r="E590" s="193" t="s">
        <v>1948</v>
      </c>
      <c r="F590" s="194" t="s">
        <v>1949</v>
      </c>
      <c r="G590" s="195" t="s">
        <v>122</v>
      </c>
      <c r="H590" s="196">
        <v>5</v>
      </c>
      <c r="I590" s="197">
        <v>2270</v>
      </c>
      <c r="J590" s="197">
        <f>I590*'Rekapitulace stavby'!$AI$20</f>
        <v>2270</v>
      </c>
      <c r="K590" s="197">
        <f t="shared" si="170"/>
        <v>11350</v>
      </c>
      <c r="L590" s="107" t="s">
        <v>123</v>
      </c>
      <c r="M590" s="108"/>
      <c r="N590" s="109" t="s">
        <v>1</v>
      </c>
      <c r="O590" s="110" t="s">
        <v>33</v>
      </c>
      <c r="P590" s="111">
        <v>0</v>
      </c>
      <c r="Q590" s="111">
        <f t="shared" si="171"/>
        <v>0</v>
      </c>
      <c r="R590" s="111">
        <v>0</v>
      </c>
      <c r="S590" s="111">
        <f t="shared" si="172"/>
        <v>0</v>
      </c>
      <c r="T590" s="111">
        <v>0</v>
      </c>
      <c r="U590" s="112">
        <f t="shared" si="173"/>
        <v>0</v>
      </c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S590" s="113" t="s">
        <v>124</v>
      </c>
      <c r="AU590" s="113" t="s">
        <v>119</v>
      </c>
      <c r="AV590" s="113" t="s">
        <v>76</v>
      </c>
      <c r="AZ590" s="15" t="s">
        <v>117</v>
      </c>
      <c r="BF590" s="114">
        <f t="shared" si="174"/>
        <v>11350</v>
      </c>
      <c r="BG590" s="114">
        <f t="shared" si="175"/>
        <v>0</v>
      </c>
      <c r="BH590" s="114">
        <f t="shared" si="176"/>
        <v>0</v>
      </c>
      <c r="BI590" s="114">
        <f t="shared" si="177"/>
        <v>0</v>
      </c>
      <c r="BJ590" s="114">
        <f t="shared" si="178"/>
        <v>0</v>
      </c>
      <c r="BK590" s="15" t="s">
        <v>76</v>
      </c>
      <c r="BL590" s="114">
        <f t="shared" si="179"/>
        <v>11350</v>
      </c>
      <c r="BM590" s="15" t="s">
        <v>125</v>
      </c>
      <c r="BN590" s="113" t="s">
        <v>1950</v>
      </c>
    </row>
    <row r="591" spans="1:66" s="2" customFormat="1" ht="24.2" customHeight="1" x14ac:dyDescent="0.2">
      <c r="A591" s="26"/>
      <c r="B591" s="133"/>
      <c r="C591" s="192" t="s">
        <v>1951</v>
      </c>
      <c r="D591" s="192" t="s">
        <v>119</v>
      </c>
      <c r="E591" s="193" t="s">
        <v>1952</v>
      </c>
      <c r="F591" s="194" t="s">
        <v>1953</v>
      </c>
      <c r="G591" s="195" t="s">
        <v>122</v>
      </c>
      <c r="H591" s="196">
        <v>5</v>
      </c>
      <c r="I591" s="197">
        <v>2530</v>
      </c>
      <c r="J591" s="197">
        <f>I591*'Rekapitulace stavby'!$AI$20</f>
        <v>2530</v>
      </c>
      <c r="K591" s="197">
        <f t="shared" si="170"/>
        <v>12650</v>
      </c>
      <c r="L591" s="107" t="s">
        <v>123</v>
      </c>
      <c r="M591" s="108"/>
      <c r="N591" s="109" t="s">
        <v>1</v>
      </c>
      <c r="O591" s="110" t="s">
        <v>33</v>
      </c>
      <c r="P591" s="111">
        <v>0</v>
      </c>
      <c r="Q591" s="111">
        <f t="shared" si="171"/>
        <v>0</v>
      </c>
      <c r="R591" s="111">
        <v>0</v>
      </c>
      <c r="S591" s="111">
        <f t="shared" si="172"/>
        <v>0</v>
      </c>
      <c r="T591" s="111">
        <v>0</v>
      </c>
      <c r="U591" s="112">
        <f t="shared" si="173"/>
        <v>0</v>
      </c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S591" s="113" t="s">
        <v>124</v>
      </c>
      <c r="AU591" s="113" t="s">
        <v>119</v>
      </c>
      <c r="AV591" s="113" t="s">
        <v>76</v>
      </c>
      <c r="AZ591" s="15" t="s">
        <v>117</v>
      </c>
      <c r="BF591" s="114">
        <f t="shared" si="174"/>
        <v>12650</v>
      </c>
      <c r="BG591" s="114">
        <f t="shared" si="175"/>
        <v>0</v>
      </c>
      <c r="BH591" s="114">
        <f t="shared" si="176"/>
        <v>0</v>
      </c>
      <c r="BI591" s="114">
        <f t="shared" si="177"/>
        <v>0</v>
      </c>
      <c r="BJ591" s="114">
        <f t="shared" si="178"/>
        <v>0</v>
      </c>
      <c r="BK591" s="15" t="s">
        <v>76</v>
      </c>
      <c r="BL591" s="114">
        <f t="shared" si="179"/>
        <v>12650</v>
      </c>
      <c r="BM591" s="15" t="s">
        <v>125</v>
      </c>
      <c r="BN591" s="113" t="s">
        <v>1954</v>
      </c>
    </row>
    <row r="592" spans="1:66" s="2" customFormat="1" ht="24.2" customHeight="1" x14ac:dyDescent="0.2">
      <c r="A592" s="26"/>
      <c r="B592" s="133"/>
      <c r="C592" s="192" t="s">
        <v>1955</v>
      </c>
      <c r="D592" s="192" t="s">
        <v>119</v>
      </c>
      <c r="E592" s="193" t="s">
        <v>1956</v>
      </c>
      <c r="F592" s="194" t="s">
        <v>1957</v>
      </c>
      <c r="G592" s="195" t="s">
        <v>122</v>
      </c>
      <c r="H592" s="196">
        <v>10</v>
      </c>
      <c r="I592" s="197">
        <v>2840</v>
      </c>
      <c r="J592" s="197">
        <f>I592*'Rekapitulace stavby'!$AI$20</f>
        <v>2840</v>
      </c>
      <c r="K592" s="197">
        <f t="shared" si="170"/>
        <v>28400</v>
      </c>
      <c r="L592" s="107" t="s">
        <v>123</v>
      </c>
      <c r="M592" s="108"/>
      <c r="N592" s="109" t="s">
        <v>1</v>
      </c>
      <c r="O592" s="110" t="s">
        <v>33</v>
      </c>
      <c r="P592" s="111">
        <v>0</v>
      </c>
      <c r="Q592" s="111">
        <f t="shared" si="171"/>
        <v>0</v>
      </c>
      <c r="R592" s="111">
        <v>0</v>
      </c>
      <c r="S592" s="111">
        <f t="shared" si="172"/>
        <v>0</v>
      </c>
      <c r="T592" s="111">
        <v>0</v>
      </c>
      <c r="U592" s="112">
        <f t="shared" si="173"/>
        <v>0</v>
      </c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S592" s="113" t="s">
        <v>124</v>
      </c>
      <c r="AU592" s="113" t="s">
        <v>119</v>
      </c>
      <c r="AV592" s="113" t="s">
        <v>76</v>
      </c>
      <c r="AZ592" s="15" t="s">
        <v>117</v>
      </c>
      <c r="BF592" s="114">
        <f t="shared" si="174"/>
        <v>28400</v>
      </c>
      <c r="BG592" s="114">
        <f t="shared" si="175"/>
        <v>0</v>
      </c>
      <c r="BH592" s="114">
        <f t="shared" si="176"/>
        <v>0</v>
      </c>
      <c r="BI592" s="114">
        <f t="shared" si="177"/>
        <v>0</v>
      </c>
      <c r="BJ592" s="114">
        <f t="shared" si="178"/>
        <v>0</v>
      </c>
      <c r="BK592" s="15" t="s">
        <v>76</v>
      </c>
      <c r="BL592" s="114">
        <f t="shared" si="179"/>
        <v>28400</v>
      </c>
      <c r="BM592" s="15" t="s">
        <v>125</v>
      </c>
      <c r="BN592" s="113" t="s">
        <v>1958</v>
      </c>
    </row>
    <row r="593" spans="1:66" s="2" customFormat="1" ht="37.9" customHeight="1" x14ac:dyDescent="0.2">
      <c r="A593" s="26"/>
      <c r="B593" s="133"/>
      <c r="C593" s="192" t="s">
        <v>1959</v>
      </c>
      <c r="D593" s="192" t="s">
        <v>119</v>
      </c>
      <c r="E593" s="193" t="s">
        <v>1960</v>
      </c>
      <c r="F593" s="194" t="s">
        <v>1961</v>
      </c>
      <c r="G593" s="195" t="s">
        <v>122</v>
      </c>
      <c r="H593" s="196">
        <v>50</v>
      </c>
      <c r="I593" s="197">
        <v>6.07</v>
      </c>
      <c r="J593" s="197">
        <f>I593*'Rekapitulace stavby'!$AI$20</f>
        <v>6.07</v>
      </c>
      <c r="K593" s="197">
        <f t="shared" si="170"/>
        <v>303.5</v>
      </c>
      <c r="L593" s="107" t="s">
        <v>123</v>
      </c>
      <c r="M593" s="108"/>
      <c r="N593" s="109" t="s">
        <v>1</v>
      </c>
      <c r="O593" s="110" t="s">
        <v>33</v>
      </c>
      <c r="P593" s="111">
        <v>0</v>
      </c>
      <c r="Q593" s="111">
        <f t="shared" si="171"/>
        <v>0</v>
      </c>
      <c r="R593" s="111">
        <v>0</v>
      </c>
      <c r="S593" s="111">
        <f t="shared" si="172"/>
        <v>0</v>
      </c>
      <c r="T593" s="111">
        <v>0</v>
      </c>
      <c r="U593" s="112">
        <f t="shared" si="173"/>
        <v>0</v>
      </c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S593" s="113" t="s">
        <v>124</v>
      </c>
      <c r="AU593" s="113" t="s">
        <v>119</v>
      </c>
      <c r="AV593" s="113" t="s">
        <v>76</v>
      </c>
      <c r="AZ593" s="15" t="s">
        <v>117</v>
      </c>
      <c r="BF593" s="114">
        <f t="shared" si="174"/>
        <v>303.5</v>
      </c>
      <c r="BG593" s="114">
        <f t="shared" si="175"/>
        <v>0</v>
      </c>
      <c r="BH593" s="114">
        <f t="shared" si="176"/>
        <v>0</v>
      </c>
      <c r="BI593" s="114">
        <f t="shared" si="177"/>
        <v>0</v>
      </c>
      <c r="BJ593" s="114">
        <f t="shared" si="178"/>
        <v>0</v>
      </c>
      <c r="BK593" s="15" t="s">
        <v>76</v>
      </c>
      <c r="BL593" s="114">
        <f t="shared" si="179"/>
        <v>303.5</v>
      </c>
      <c r="BM593" s="15" t="s">
        <v>125</v>
      </c>
      <c r="BN593" s="113" t="s">
        <v>1962</v>
      </c>
    </row>
    <row r="594" spans="1:66" s="2" customFormat="1" ht="37.9" customHeight="1" x14ac:dyDescent="0.2">
      <c r="A594" s="26"/>
      <c r="B594" s="133"/>
      <c r="C594" s="192" t="s">
        <v>1963</v>
      </c>
      <c r="D594" s="192" t="s">
        <v>119</v>
      </c>
      <c r="E594" s="193" t="s">
        <v>1964</v>
      </c>
      <c r="F594" s="194" t="s">
        <v>1965</v>
      </c>
      <c r="G594" s="195" t="s">
        <v>122</v>
      </c>
      <c r="H594" s="196">
        <v>80</v>
      </c>
      <c r="I594" s="197">
        <v>5.64</v>
      </c>
      <c r="J594" s="197">
        <f>I594*'Rekapitulace stavby'!$AI$20</f>
        <v>5.64</v>
      </c>
      <c r="K594" s="197">
        <f t="shared" si="170"/>
        <v>451.2</v>
      </c>
      <c r="L594" s="107" t="s">
        <v>123</v>
      </c>
      <c r="M594" s="108"/>
      <c r="N594" s="109" t="s">
        <v>1</v>
      </c>
      <c r="O594" s="110" t="s">
        <v>33</v>
      </c>
      <c r="P594" s="111">
        <v>0</v>
      </c>
      <c r="Q594" s="111">
        <f t="shared" si="171"/>
        <v>0</v>
      </c>
      <c r="R594" s="111">
        <v>0</v>
      </c>
      <c r="S594" s="111">
        <f t="shared" si="172"/>
        <v>0</v>
      </c>
      <c r="T594" s="111">
        <v>0</v>
      </c>
      <c r="U594" s="112">
        <f t="shared" si="173"/>
        <v>0</v>
      </c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S594" s="113" t="s">
        <v>124</v>
      </c>
      <c r="AU594" s="113" t="s">
        <v>119</v>
      </c>
      <c r="AV594" s="113" t="s">
        <v>76</v>
      </c>
      <c r="AZ594" s="15" t="s">
        <v>117</v>
      </c>
      <c r="BF594" s="114">
        <f t="shared" si="174"/>
        <v>451.2</v>
      </c>
      <c r="BG594" s="114">
        <f t="shared" si="175"/>
        <v>0</v>
      </c>
      <c r="BH594" s="114">
        <f t="shared" si="176"/>
        <v>0</v>
      </c>
      <c r="BI594" s="114">
        <f t="shared" si="177"/>
        <v>0</v>
      </c>
      <c r="BJ594" s="114">
        <f t="shared" si="178"/>
        <v>0</v>
      </c>
      <c r="BK594" s="15" t="s">
        <v>76</v>
      </c>
      <c r="BL594" s="114">
        <f t="shared" si="179"/>
        <v>451.2</v>
      </c>
      <c r="BM594" s="15" t="s">
        <v>125</v>
      </c>
      <c r="BN594" s="113" t="s">
        <v>1966</v>
      </c>
    </row>
    <row r="595" spans="1:66" s="2" customFormat="1" ht="37.9" customHeight="1" x14ac:dyDescent="0.2">
      <c r="A595" s="26"/>
      <c r="B595" s="133"/>
      <c r="C595" s="192" t="s">
        <v>1967</v>
      </c>
      <c r="D595" s="192" t="s">
        <v>119</v>
      </c>
      <c r="E595" s="193" t="s">
        <v>1968</v>
      </c>
      <c r="F595" s="194" t="s">
        <v>1969</v>
      </c>
      <c r="G595" s="195" t="s">
        <v>122</v>
      </c>
      <c r="H595" s="196">
        <v>70</v>
      </c>
      <c r="I595" s="197">
        <v>9.3800000000000008</v>
      </c>
      <c r="J595" s="197">
        <f>I595*'Rekapitulace stavby'!$AI$20</f>
        <v>9.3800000000000008</v>
      </c>
      <c r="K595" s="197">
        <f t="shared" si="170"/>
        <v>656.6</v>
      </c>
      <c r="L595" s="107" t="s">
        <v>123</v>
      </c>
      <c r="M595" s="108"/>
      <c r="N595" s="109" t="s">
        <v>1</v>
      </c>
      <c r="O595" s="110" t="s">
        <v>33</v>
      </c>
      <c r="P595" s="111">
        <v>0</v>
      </c>
      <c r="Q595" s="111">
        <f t="shared" si="171"/>
        <v>0</v>
      </c>
      <c r="R595" s="111">
        <v>0</v>
      </c>
      <c r="S595" s="111">
        <f t="shared" si="172"/>
        <v>0</v>
      </c>
      <c r="T595" s="111">
        <v>0</v>
      </c>
      <c r="U595" s="112">
        <f t="shared" si="173"/>
        <v>0</v>
      </c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S595" s="113" t="s">
        <v>124</v>
      </c>
      <c r="AU595" s="113" t="s">
        <v>119</v>
      </c>
      <c r="AV595" s="113" t="s">
        <v>76</v>
      </c>
      <c r="AZ595" s="15" t="s">
        <v>117</v>
      </c>
      <c r="BF595" s="114">
        <f t="shared" si="174"/>
        <v>656.6</v>
      </c>
      <c r="BG595" s="114">
        <f t="shared" si="175"/>
        <v>0</v>
      </c>
      <c r="BH595" s="114">
        <f t="shared" si="176"/>
        <v>0</v>
      </c>
      <c r="BI595" s="114">
        <f t="shared" si="177"/>
        <v>0</v>
      </c>
      <c r="BJ595" s="114">
        <f t="shared" si="178"/>
        <v>0</v>
      </c>
      <c r="BK595" s="15" t="s">
        <v>76</v>
      </c>
      <c r="BL595" s="114">
        <f t="shared" si="179"/>
        <v>656.6</v>
      </c>
      <c r="BM595" s="15" t="s">
        <v>125</v>
      </c>
      <c r="BN595" s="113" t="s">
        <v>1970</v>
      </c>
    </row>
    <row r="596" spans="1:66" s="2" customFormat="1" ht="37.9" customHeight="1" x14ac:dyDescent="0.2">
      <c r="A596" s="26"/>
      <c r="B596" s="133"/>
      <c r="C596" s="192" t="s">
        <v>1971</v>
      </c>
      <c r="D596" s="192" t="s">
        <v>119</v>
      </c>
      <c r="E596" s="193" t="s">
        <v>1972</v>
      </c>
      <c r="F596" s="194" t="s">
        <v>1973</v>
      </c>
      <c r="G596" s="195" t="s">
        <v>122</v>
      </c>
      <c r="H596" s="196">
        <v>55</v>
      </c>
      <c r="I596" s="197">
        <v>6.89</v>
      </c>
      <c r="J596" s="197">
        <f>I596*'Rekapitulace stavby'!$AI$20</f>
        <v>6.89</v>
      </c>
      <c r="K596" s="197">
        <f t="shared" si="170"/>
        <v>378.95</v>
      </c>
      <c r="L596" s="107" t="s">
        <v>123</v>
      </c>
      <c r="M596" s="108"/>
      <c r="N596" s="109" t="s">
        <v>1</v>
      </c>
      <c r="O596" s="110" t="s">
        <v>33</v>
      </c>
      <c r="P596" s="111">
        <v>0</v>
      </c>
      <c r="Q596" s="111">
        <f t="shared" si="171"/>
        <v>0</v>
      </c>
      <c r="R596" s="111">
        <v>0</v>
      </c>
      <c r="S596" s="111">
        <f t="shared" si="172"/>
        <v>0</v>
      </c>
      <c r="T596" s="111">
        <v>0</v>
      </c>
      <c r="U596" s="112">
        <f t="shared" si="173"/>
        <v>0</v>
      </c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S596" s="113" t="s">
        <v>124</v>
      </c>
      <c r="AU596" s="113" t="s">
        <v>119</v>
      </c>
      <c r="AV596" s="113" t="s">
        <v>76</v>
      </c>
      <c r="AZ596" s="15" t="s">
        <v>117</v>
      </c>
      <c r="BF596" s="114">
        <f t="shared" si="174"/>
        <v>378.95</v>
      </c>
      <c r="BG596" s="114">
        <f t="shared" si="175"/>
        <v>0</v>
      </c>
      <c r="BH596" s="114">
        <f t="shared" si="176"/>
        <v>0</v>
      </c>
      <c r="BI596" s="114">
        <f t="shared" si="177"/>
        <v>0</v>
      </c>
      <c r="BJ596" s="114">
        <f t="shared" si="178"/>
        <v>0</v>
      </c>
      <c r="BK596" s="15" t="s">
        <v>76</v>
      </c>
      <c r="BL596" s="114">
        <f t="shared" si="179"/>
        <v>378.95</v>
      </c>
      <c r="BM596" s="15" t="s">
        <v>125</v>
      </c>
      <c r="BN596" s="113" t="s">
        <v>1974</v>
      </c>
    </row>
    <row r="597" spans="1:66" s="2" customFormat="1" ht="37.9" customHeight="1" x14ac:dyDescent="0.2">
      <c r="A597" s="26"/>
      <c r="B597" s="133"/>
      <c r="C597" s="192" t="s">
        <v>1975</v>
      </c>
      <c r="D597" s="192" t="s">
        <v>119</v>
      </c>
      <c r="E597" s="193" t="s">
        <v>1976</v>
      </c>
      <c r="F597" s="194" t="s">
        <v>1977</v>
      </c>
      <c r="G597" s="195" t="s">
        <v>122</v>
      </c>
      <c r="H597" s="196">
        <v>30</v>
      </c>
      <c r="I597" s="197">
        <v>3640</v>
      </c>
      <c r="J597" s="197">
        <f>I597*'Rekapitulace stavby'!$AI$20</f>
        <v>3640</v>
      </c>
      <c r="K597" s="197">
        <f t="shared" si="170"/>
        <v>109200</v>
      </c>
      <c r="L597" s="107" t="s">
        <v>123</v>
      </c>
      <c r="M597" s="108"/>
      <c r="N597" s="109" t="s">
        <v>1</v>
      </c>
      <c r="O597" s="110" t="s">
        <v>33</v>
      </c>
      <c r="P597" s="111">
        <v>0</v>
      </c>
      <c r="Q597" s="111">
        <f t="shared" si="171"/>
        <v>0</v>
      </c>
      <c r="R597" s="111">
        <v>0</v>
      </c>
      <c r="S597" s="111">
        <f t="shared" si="172"/>
        <v>0</v>
      </c>
      <c r="T597" s="111">
        <v>0</v>
      </c>
      <c r="U597" s="112">
        <f t="shared" si="173"/>
        <v>0</v>
      </c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S597" s="113" t="s">
        <v>247</v>
      </c>
      <c r="AU597" s="113" t="s">
        <v>119</v>
      </c>
      <c r="AV597" s="113" t="s">
        <v>76</v>
      </c>
      <c r="AZ597" s="15" t="s">
        <v>117</v>
      </c>
      <c r="BF597" s="114">
        <f t="shared" si="174"/>
        <v>109200</v>
      </c>
      <c r="BG597" s="114">
        <f t="shared" si="175"/>
        <v>0</v>
      </c>
      <c r="BH597" s="114">
        <f t="shared" si="176"/>
        <v>0</v>
      </c>
      <c r="BI597" s="114">
        <f t="shared" si="177"/>
        <v>0</v>
      </c>
      <c r="BJ597" s="114">
        <f t="shared" si="178"/>
        <v>0</v>
      </c>
      <c r="BK597" s="15" t="s">
        <v>76</v>
      </c>
      <c r="BL597" s="114">
        <f t="shared" si="179"/>
        <v>109200</v>
      </c>
      <c r="BM597" s="15" t="s">
        <v>247</v>
      </c>
      <c r="BN597" s="113" t="s">
        <v>1978</v>
      </c>
    </row>
    <row r="598" spans="1:66" s="2" customFormat="1" ht="37.9" customHeight="1" x14ac:dyDescent="0.2">
      <c r="A598" s="26"/>
      <c r="B598" s="133"/>
      <c r="C598" s="192" t="s">
        <v>1979</v>
      </c>
      <c r="D598" s="192" t="s">
        <v>119</v>
      </c>
      <c r="E598" s="193" t="s">
        <v>1980</v>
      </c>
      <c r="F598" s="194" t="s">
        <v>1981</v>
      </c>
      <c r="G598" s="195" t="s">
        <v>122</v>
      </c>
      <c r="H598" s="196">
        <v>30</v>
      </c>
      <c r="I598" s="197">
        <v>4470</v>
      </c>
      <c r="J598" s="197">
        <f>I598*'Rekapitulace stavby'!$AI$20</f>
        <v>4470</v>
      </c>
      <c r="K598" s="197">
        <f t="shared" si="170"/>
        <v>134100</v>
      </c>
      <c r="L598" s="107" t="s">
        <v>123</v>
      </c>
      <c r="M598" s="108"/>
      <c r="N598" s="109" t="s">
        <v>1</v>
      </c>
      <c r="O598" s="110" t="s">
        <v>33</v>
      </c>
      <c r="P598" s="111">
        <v>0</v>
      </c>
      <c r="Q598" s="111">
        <f t="shared" si="171"/>
        <v>0</v>
      </c>
      <c r="R598" s="111">
        <v>0</v>
      </c>
      <c r="S598" s="111">
        <f t="shared" si="172"/>
        <v>0</v>
      </c>
      <c r="T598" s="111">
        <v>0</v>
      </c>
      <c r="U598" s="112">
        <f t="shared" si="173"/>
        <v>0</v>
      </c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S598" s="113" t="s">
        <v>247</v>
      </c>
      <c r="AU598" s="113" t="s">
        <v>119</v>
      </c>
      <c r="AV598" s="113" t="s">
        <v>76</v>
      </c>
      <c r="AZ598" s="15" t="s">
        <v>117</v>
      </c>
      <c r="BF598" s="114">
        <f t="shared" si="174"/>
        <v>134100</v>
      </c>
      <c r="BG598" s="114">
        <f t="shared" si="175"/>
        <v>0</v>
      </c>
      <c r="BH598" s="114">
        <f t="shared" si="176"/>
        <v>0</v>
      </c>
      <c r="BI598" s="114">
        <f t="shared" si="177"/>
        <v>0</v>
      </c>
      <c r="BJ598" s="114">
        <f t="shared" si="178"/>
        <v>0</v>
      </c>
      <c r="BK598" s="15" t="s">
        <v>76</v>
      </c>
      <c r="BL598" s="114">
        <f t="shared" si="179"/>
        <v>134100</v>
      </c>
      <c r="BM598" s="15" t="s">
        <v>247</v>
      </c>
      <c r="BN598" s="113" t="s">
        <v>1982</v>
      </c>
    </row>
    <row r="599" spans="1:66" s="2" customFormat="1" ht="49.15" customHeight="1" x14ac:dyDescent="0.2">
      <c r="A599" s="26"/>
      <c r="B599" s="133"/>
      <c r="C599" s="192" t="s">
        <v>1983</v>
      </c>
      <c r="D599" s="192" t="s">
        <v>119</v>
      </c>
      <c r="E599" s="193" t="s">
        <v>1984</v>
      </c>
      <c r="F599" s="194" t="s">
        <v>1985</v>
      </c>
      <c r="G599" s="195" t="s">
        <v>122</v>
      </c>
      <c r="H599" s="196">
        <v>30</v>
      </c>
      <c r="I599" s="197">
        <v>331</v>
      </c>
      <c r="J599" s="197">
        <f>I599*'Rekapitulace stavby'!$AI$20</f>
        <v>331</v>
      </c>
      <c r="K599" s="197">
        <f t="shared" si="170"/>
        <v>9930</v>
      </c>
      <c r="L599" s="107" t="s">
        <v>123</v>
      </c>
      <c r="M599" s="108"/>
      <c r="N599" s="109" t="s">
        <v>1</v>
      </c>
      <c r="O599" s="110" t="s">
        <v>33</v>
      </c>
      <c r="P599" s="111">
        <v>0</v>
      </c>
      <c r="Q599" s="111">
        <f t="shared" si="171"/>
        <v>0</v>
      </c>
      <c r="R599" s="111">
        <v>0</v>
      </c>
      <c r="S599" s="111">
        <f t="shared" si="172"/>
        <v>0</v>
      </c>
      <c r="T599" s="111">
        <v>0</v>
      </c>
      <c r="U599" s="112">
        <f t="shared" si="173"/>
        <v>0</v>
      </c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S599" s="113" t="s">
        <v>247</v>
      </c>
      <c r="AU599" s="113" t="s">
        <v>119</v>
      </c>
      <c r="AV599" s="113" t="s">
        <v>76</v>
      </c>
      <c r="AZ599" s="15" t="s">
        <v>117</v>
      </c>
      <c r="BF599" s="114">
        <f t="shared" si="174"/>
        <v>9930</v>
      </c>
      <c r="BG599" s="114">
        <f t="shared" si="175"/>
        <v>0</v>
      </c>
      <c r="BH599" s="114">
        <f t="shared" si="176"/>
        <v>0</v>
      </c>
      <c r="BI599" s="114">
        <f t="shared" si="177"/>
        <v>0</v>
      </c>
      <c r="BJ599" s="114">
        <f t="shared" si="178"/>
        <v>0</v>
      </c>
      <c r="BK599" s="15" t="s">
        <v>76</v>
      </c>
      <c r="BL599" s="114">
        <f t="shared" si="179"/>
        <v>9930</v>
      </c>
      <c r="BM599" s="15" t="s">
        <v>247</v>
      </c>
      <c r="BN599" s="113" t="s">
        <v>1986</v>
      </c>
    </row>
    <row r="600" spans="1:66" s="2" customFormat="1" ht="33" customHeight="1" x14ac:dyDescent="0.2">
      <c r="A600" s="26"/>
      <c r="B600" s="133"/>
      <c r="C600" s="192" t="s">
        <v>1987</v>
      </c>
      <c r="D600" s="192" t="s">
        <v>119</v>
      </c>
      <c r="E600" s="193" t="s">
        <v>1988</v>
      </c>
      <c r="F600" s="194" t="s">
        <v>1989</v>
      </c>
      <c r="G600" s="195" t="s">
        <v>122</v>
      </c>
      <c r="H600" s="196">
        <v>20</v>
      </c>
      <c r="I600" s="197">
        <v>948</v>
      </c>
      <c r="J600" s="197">
        <f>I600*'Rekapitulace stavby'!$AI$20</f>
        <v>948</v>
      </c>
      <c r="K600" s="197">
        <f t="shared" si="170"/>
        <v>18960</v>
      </c>
      <c r="L600" s="107" t="s">
        <v>123</v>
      </c>
      <c r="M600" s="108"/>
      <c r="N600" s="109" t="s">
        <v>1</v>
      </c>
      <c r="O600" s="110" t="s">
        <v>33</v>
      </c>
      <c r="P600" s="111">
        <v>0</v>
      </c>
      <c r="Q600" s="111">
        <f t="shared" si="171"/>
        <v>0</v>
      </c>
      <c r="R600" s="111">
        <v>0</v>
      </c>
      <c r="S600" s="111">
        <f t="shared" si="172"/>
        <v>0</v>
      </c>
      <c r="T600" s="111">
        <v>0</v>
      </c>
      <c r="U600" s="112">
        <f t="shared" si="173"/>
        <v>0</v>
      </c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S600" s="113" t="s">
        <v>247</v>
      </c>
      <c r="AU600" s="113" t="s">
        <v>119</v>
      </c>
      <c r="AV600" s="113" t="s">
        <v>76</v>
      </c>
      <c r="AZ600" s="15" t="s">
        <v>117</v>
      </c>
      <c r="BF600" s="114">
        <f t="shared" si="174"/>
        <v>18960</v>
      </c>
      <c r="BG600" s="114">
        <f t="shared" si="175"/>
        <v>0</v>
      </c>
      <c r="BH600" s="114">
        <f t="shared" si="176"/>
        <v>0</v>
      </c>
      <c r="BI600" s="114">
        <f t="shared" si="177"/>
        <v>0</v>
      </c>
      <c r="BJ600" s="114">
        <f t="shared" si="178"/>
        <v>0</v>
      </c>
      <c r="BK600" s="15" t="s">
        <v>76</v>
      </c>
      <c r="BL600" s="114">
        <f t="shared" si="179"/>
        <v>18960</v>
      </c>
      <c r="BM600" s="15" t="s">
        <v>247</v>
      </c>
      <c r="BN600" s="113" t="s">
        <v>1990</v>
      </c>
    </row>
    <row r="601" spans="1:66" s="2" customFormat="1" ht="33" customHeight="1" x14ac:dyDescent="0.2">
      <c r="A601" s="26"/>
      <c r="B601" s="133"/>
      <c r="C601" s="192" t="s">
        <v>1991</v>
      </c>
      <c r="D601" s="192" t="s">
        <v>119</v>
      </c>
      <c r="E601" s="193" t="s">
        <v>1992</v>
      </c>
      <c r="F601" s="194" t="s">
        <v>1993</v>
      </c>
      <c r="G601" s="195" t="s">
        <v>122</v>
      </c>
      <c r="H601" s="196">
        <v>20</v>
      </c>
      <c r="I601" s="197">
        <v>1060</v>
      </c>
      <c r="J601" s="197">
        <f>I601*'Rekapitulace stavby'!$AI$20</f>
        <v>1060</v>
      </c>
      <c r="K601" s="197">
        <f t="shared" si="170"/>
        <v>21200</v>
      </c>
      <c r="L601" s="107" t="s">
        <v>123</v>
      </c>
      <c r="M601" s="108"/>
      <c r="N601" s="109" t="s">
        <v>1</v>
      </c>
      <c r="O601" s="110" t="s">
        <v>33</v>
      </c>
      <c r="P601" s="111">
        <v>0</v>
      </c>
      <c r="Q601" s="111">
        <f t="shared" si="171"/>
        <v>0</v>
      </c>
      <c r="R601" s="111">
        <v>0</v>
      </c>
      <c r="S601" s="111">
        <f t="shared" si="172"/>
        <v>0</v>
      </c>
      <c r="T601" s="111">
        <v>0</v>
      </c>
      <c r="U601" s="112">
        <f t="shared" si="173"/>
        <v>0</v>
      </c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S601" s="113" t="s">
        <v>247</v>
      </c>
      <c r="AU601" s="113" t="s">
        <v>119</v>
      </c>
      <c r="AV601" s="113" t="s">
        <v>76</v>
      </c>
      <c r="AZ601" s="15" t="s">
        <v>117</v>
      </c>
      <c r="BF601" s="114">
        <f t="shared" si="174"/>
        <v>21200</v>
      </c>
      <c r="BG601" s="114">
        <f t="shared" si="175"/>
        <v>0</v>
      </c>
      <c r="BH601" s="114">
        <f t="shared" si="176"/>
        <v>0</v>
      </c>
      <c r="BI601" s="114">
        <f t="shared" si="177"/>
        <v>0</v>
      </c>
      <c r="BJ601" s="114">
        <f t="shared" si="178"/>
        <v>0</v>
      </c>
      <c r="BK601" s="15" t="s">
        <v>76</v>
      </c>
      <c r="BL601" s="114">
        <f t="shared" si="179"/>
        <v>21200</v>
      </c>
      <c r="BM601" s="15" t="s">
        <v>247</v>
      </c>
      <c r="BN601" s="113" t="s">
        <v>1994</v>
      </c>
    </row>
    <row r="602" spans="1:66" s="2" customFormat="1" ht="33" customHeight="1" x14ac:dyDescent="0.2">
      <c r="A602" s="26"/>
      <c r="B602" s="133"/>
      <c r="C602" s="192" t="s">
        <v>1995</v>
      </c>
      <c r="D602" s="192" t="s">
        <v>119</v>
      </c>
      <c r="E602" s="193" t="s">
        <v>1996</v>
      </c>
      <c r="F602" s="194" t="s">
        <v>1997</v>
      </c>
      <c r="G602" s="195" t="s">
        <v>122</v>
      </c>
      <c r="H602" s="196">
        <v>20</v>
      </c>
      <c r="I602" s="197">
        <v>1300</v>
      </c>
      <c r="J602" s="197">
        <f>I602*'Rekapitulace stavby'!$AI$20</f>
        <v>1300</v>
      </c>
      <c r="K602" s="197">
        <f t="shared" si="170"/>
        <v>26000</v>
      </c>
      <c r="L602" s="107" t="s">
        <v>123</v>
      </c>
      <c r="M602" s="108"/>
      <c r="N602" s="109" t="s">
        <v>1</v>
      </c>
      <c r="O602" s="110" t="s">
        <v>33</v>
      </c>
      <c r="P602" s="111">
        <v>0</v>
      </c>
      <c r="Q602" s="111">
        <f t="shared" si="171"/>
        <v>0</v>
      </c>
      <c r="R602" s="111">
        <v>0</v>
      </c>
      <c r="S602" s="111">
        <f t="shared" si="172"/>
        <v>0</v>
      </c>
      <c r="T602" s="111">
        <v>0</v>
      </c>
      <c r="U602" s="112">
        <f t="shared" si="173"/>
        <v>0</v>
      </c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S602" s="113" t="s">
        <v>247</v>
      </c>
      <c r="AU602" s="113" t="s">
        <v>119</v>
      </c>
      <c r="AV602" s="113" t="s">
        <v>76</v>
      </c>
      <c r="AZ602" s="15" t="s">
        <v>117</v>
      </c>
      <c r="BF602" s="114">
        <f t="shared" si="174"/>
        <v>26000</v>
      </c>
      <c r="BG602" s="114">
        <f t="shared" si="175"/>
        <v>0</v>
      </c>
      <c r="BH602" s="114">
        <f t="shared" si="176"/>
        <v>0</v>
      </c>
      <c r="BI602" s="114">
        <f t="shared" si="177"/>
        <v>0</v>
      </c>
      <c r="BJ602" s="114">
        <f t="shared" si="178"/>
        <v>0</v>
      </c>
      <c r="BK602" s="15" t="s">
        <v>76</v>
      </c>
      <c r="BL602" s="114">
        <f t="shared" si="179"/>
        <v>26000</v>
      </c>
      <c r="BM602" s="15" t="s">
        <v>247</v>
      </c>
      <c r="BN602" s="113" t="s">
        <v>1998</v>
      </c>
    </row>
    <row r="603" spans="1:66" s="2" customFormat="1" ht="44.25" customHeight="1" x14ac:dyDescent="0.2">
      <c r="A603" s="26"/>
      <c r="B603" s="133"/>
      <c r="C603" s="192" t="s">
        <v>1999</v>
      </c>
      <c r="D603" s="192" t="s">
        <v>119</v>
      </c>
      <c r="E603" s="193" t="s">
        <v>2000</v>
      </c>
      <c r="F603" s="194" t="s">
        <v>2001</v>
      </c>
      <c r="G603" s="195" t="s">
        <v>122</v>
      </c>
      <c r="H603" s="196">
        <v>20</v>
      </c>
      <c r="I603" s="197">
        <v>76</v>
      </c>
      <c r="J603" s="197">
        <f>I603*'Rekapitulace stavby'!$AI$20</f>
        <v>76</v>
      </c>
      <c r="K603" s="197">
        <f t="shared" si="170"/>
        <v>1520</v>
      </c>
      <c r="L603" s="107" t="s">
        <v>123</v>
      </c>
      <c r="M603" s="108"/>
      <c r="N603" s="109" t="s">
        <v>1</v>
      </c>
      <c r="O603" s="110" t="s">
        <v>33</v>
      </c>
      <c r="P603" s="111">
        <v>0</v>
      </c>
      <c r="Q603" s="111">
        <f t="shared" si="171"/>
        <v>0</v>
      </c>
      <c r="R603" s="111">
        <v>0</v>
      </c>
      <c r="S603" s="111">
        <f t="shared" si="172"/>
        <v>0</v>
      </c>
      <c r="T603" s="111">
        <v>0</v>
      </c>
      <c r="U603" s="112">
        <f t="shared" si="173"/>
        <v>0</v>
      </c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S603" s="113" t="s">
        <v>247</v>
      </c>
      <c r="AU603" s="113" t="s">
        <v>119</v>
      </c>
      <c r="AV603" s="113" t="s">
        <v>76</v>
      </c>
      <c r="AZ603" s="15" t="s">
        <v>117</v>
      </c>
      <c r="BF603" s="114">
        <f t="shared" si="174"/>
        <v>1520</v>
      </c>
      <c r="BG603" s="114">
        <f t="shared" si="175"/>
        <v>0</v>
      </c>
      <c r="BH603" s="114">
        <f t="shared" si="176"/>
        <v>0</v>
      </c>
      <c r="BI603" s="114">
        <f t="shared" si="177"/>
        <v>0</v>
      </c>
      <c r="BJ603" s="114">
        <f t="shared" si="178"/>
        <v>0</v>
      </c>
      <c r="BK603" s="15" t="s">
        <v>76</v>
      </c>
      <c r="BL603" s="114">
        <f t="shared" si="179"/>
        <v>1520</v>
      </c>
      <c r="BM603" s="15" t="s">
        <v>247</v>
      </c>
      <c r="BN603" s="113" t="s">
        <v>2002</v>
      </c>
    </row>
    <row r="604" spans="1:66" s="2" customFormat="1" ht="44.25" customHeight="1" x14ac:dyDescent="0.2">
      <c r="A604" s="26"/>
      <c r="B604" s="133"/>
      <c r="C604" s="192" t="s">
        <v>2003</v>
      </c>
      <c r="D604" s="192" t="s">
        <v>119</v>
      </c>
      <c r="E604" s="193" t="s">
        <v>2004</v>
      </c>
      <c r="F604" s="194" t="s">
        <v>2005</v>
      </c>
      <c r="G604" s="195" t="s">
        <v>122</v>
      </c>
      <c r="H604" s="196">
        <v>20</v>
      </c>
      <c r="I604" s="197">
        <v>102</v>
      </c>
      <c r="J604" s="197">
        <f>I604*'Rekapitulace stavby'!$AI$20</f>
        <v>102</v>
      </c>
      <c r="K604" s="197">
        <f t="shared" si="170"/>
        <v>2040</v>
      </c>
      <c r="L604" s="107" t="s">
        <v>123</v>
      </c>
      <c r="M604" s="108"/>
      <c r="N604" s="109" t="s">
        <v>1</v>
      </c>
      <c r="O604" s="110" t="s">
        <v>33</v>
      </c>
      <c r="P604" s="111">
        <v>0</v>
      </c>
      <c r="Q604" s="111">
        <f t="shared" si="171"/>
        <v>0</v>
      </c>
      <c r="R604" s="111">
        <v>0</v>
      </c>
      <c r="S604" s="111">
        <f t="shared" si="172"/>
        <v>0</v>
      </c>
      <c r="T604" s="111">
        <v>0</v>
      </c>
      <c r="U604" s="112">
        <f t="shared" si="173"/>
        <v>0</v>
      </c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S604" s="113" t="s">
        <v>247</v>
      </c>
      <c r="AU604" s="113" t="s">
        <v>119</v>
      </c>
      <c r="AV604" s="113" t="s">
        <v>76</v>
      </c>
      <c r="AZ604" s="15" t="s">
        <v>117</v>
      </c>
      <c r="BF604" s="114">
        <f t="shared" si="174"/>
        <v>2040</v>
      </c>
      <c r="BG604" s="114">
        <f t="shared" si="175"/>
        <v>0</v>
      </c>
      <c r="BH604" s="114">
        <f t="shared" si="176"/>
        <v>0</v>
      </c>
      <c r="BI604" s="114">
        <f t="shared" si="177"/>
        <v>0</v>
      </c>
      <c r="BJ604" s="114">
        <f t="shared" si="178"/>
        <v>0</v>
      </c>
      <c r="BK604" s="15" t="s">
        <v>76</v>
      </c>
      <c r="BL604" s="114">
        <f t="shared" si="179"/>
        <v>2040</v>
      </c>
      <c r="BM604" s="15" t="s">
        <v>247</v>
      </c>
      <c r="BN604" s="113" t="s">
        <v>2006</v>
      </c>
    </row>
    <row r="605" spans="1:66" s="2" customFormat="1" ht="24.2" customHeight="1" x14ac:dyDescent="0.2">
      <c r="A605" s="26"/>
      <c r="B605" s="133"/>
      <c r="C605" s="192" t="s">
        <v>2007</v>
      </c>
      <c r="D605" s="192" t="s">
        <v>119</v>
      </c>
      <c r="E605" s="193" t="s">
        <v>2008</v>
      </c>
      <c r="F605" s="194" t="s">
        <v>2009</v>
      </c>
      <c r="G605" s="195" t="s">
        <v>122</v>
      </c>
      <c r="H605" s="196">
        <v>10</v>
      </c>
      <c r="I605" s="197">
        <v>2840</v>
      </c>
      <c r="J605" s="197">
        <f>I605*'Rekapitulace stavby'!$AI$20</f>
        <v>2840</v>
      </c>
      <c r="K605" s="197">
        <f t="shared" si="170"/>
        <v>28400</v>
      </c>
      <c r="L605" s="107" t="s">
        <v>123</v>
      </c>
      <c r="M605" s="108"/>
      <c r="N605" s="109" t="s">
        <v>1</v>
      </c>
      <c r="O605" s="110" t="s">
        <v>33</v>
      </c>
      <c r="P605" s="111">
        <v>0</v>
      </c>
      <c r="Q605" s="111">
        <f t="shared" si="171"/>
        <v>0</v>
      </c>
      <c r="R605" s="111">
        <v>0</v>
      </c>
      <c r="S605" s="111">
        <f t="shared" si="172"/>
        <v>0</v>
      </c>
      <c r="T605" s="111">
        <v>0</v>
      </c>
      <c r="U605" s="112">
        <f t="shared" si="173"/>
        <v>0</v>
      </c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S605" s="113" t="s">
        <v>247</v>
      </c>
      <c r="AU605" s="113" t="s">
        <v>119</v>
      </c>
      <c r="AV605" s="113" t="s">
        <v>76</v>
      </c>
      <c r="AZ605" s="15" t="s">
        <v>117</v>
      </c>
      <c r="BF605" s="114">
        <f t="shared" si="174"/>
        <v>28400</v>
      </c>
      <c r="BG605" s="114">
        <f t="shared" si="175"/>
        <v>0</v>
      </c>
      <c r="BH605" s="114">
        <f t="shared" si="176"/>
        <v>0</v>
      </c>
      <c r="BI605" s="114">
        <f t="shared" si="177"/>
        <v>0</v>
      </c>
      <c r="BJ605" s="114">
        <f t="shared" si="178"/>
        <v>0</v>
      </c>
      <c r="BK605" s="15" t="s">
        <v>76</v>
      </c>
      <c r="BL605" s="114">
        <f t="shared" si="179"/>
        <v>28400</v>
      </c>
      <c r="BM605" s="15" t="s">
        <v>247</v>
      </c>
      <c r="BN605" s="113" t="s">
        <v>2010</v>
      </c>
    </row>
    <row r="606" spans="1:66" s="2" customFormat="1" ht="24.2" customHeight="1" x14ac:dyDescent="0.2">
      <c r="A606" s="26"/>
      <c r="B606" s="133"/>
      <c r="C606" s="192" t="s">
        <v>2011</v>
      </c>
      <c r="D606" s="192" t="s">
        <v>119</v>
      </c>
      <c r="E606" s="193" t="s">
        <v>2012</v>
      </c>
      <c r="F606" s="194" t="s">
        <v>2013</v>
      </c>
      <c r="G606" s="195" t="s">
        <v>122</v>
      </c>
      <c r="H606" s="196">
        <v>10</v>
      </c>
      <c r="I606" s="197">
        <v>367</v>
      </c>
      <c r="J606" s="197">
        <f>I606*'Rekapitulace stavby'!$AI$20</f>
        <v>367</v>
      </c>
      <c r="K606" s="197">
        <f t="shared" si="170"/>
        <v>3670</v>
      </c>
      <c r="L606" s="107" t="s">
        <v>123</v>
      </c>
      <c r="M606" s="108"/>
      <c r="N606" s="109" t="s">
        <v>1</v>
      </c>
      <c r="O606" s="110" t="s">
        <v>33</v>
      </c>
      <c r="P606" s="111">
        <v>0</v>
      </c>
      <c r="Q606" s="111">
        <f t="shared" si="171"/>
        <v>0</v>
      </c>
      <c r="R606" s="111">
        <v>0</v>
      </c>
      <c r="S606" s="111">
        <f t="shared" si="172"/>
        <v>0</v>
      </c>
      <c r="T606" s="111">
        <v>0</v>
      </c>
      <c r="U606" s="112">
        <f t="shared" si="173"/>
        <v>0</v>
      </c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S606" s="113" t="s">
        <v>247</v>
      </c>
      <c r="AU606" s="113" t="s">
        <v>119</v>
      </c>
      <c r="AV606" s="113" t="s">
        <v>76</v>
      </c>
      <c r="AZ606" s="15" t="s">
        <v>117</v>
      </c>
      <c r="BF606" s="114">
        <f t="shared" si="174"/>
        <v>3670</v>
      </c>
      <c r="BG606" s="114">
        <f t="shared" si="175"/>
        <v>0</v>
      </c>
      <c r="BH606" s="114">
        <f t="shared" si="176"/>
        <v>0</v>
      </c>
      <c r="BI606" s="114">
        <f t="shared" si="177"/>
        <v>0</v>
      </c>
      <c r="BJ606" s="114">
        <f t="shared" si="178"/>
        <v>0</v>
      </c>
      <c r="BK606" s="15" t="s">
        <v>76</v>
      </c>
      <c r="BL606" s="114">
        <f t="shared" si="179"/>
        <v>3670</v>
      </c>
      <c r="BM606" s="15" t="s">
        <v>247</v>
      </c>
      <c r="BN606" s="113" t="s">
        <v>2014</v>
      </c>
    </row>
    <row r="607" spans="1:66" s="2" customFormat="1" ht="33" customHeight="1" x14ac:dyDescent="0.2">
      <c r="A607" s="26"/>
      <c r="B607" s="133"/>
      <c r="C607" s="192" t="s">
        <v>2015</v>
      </c>
      <c r="D607" s="192" t="s">
        <v>119</v>
      </c>
      <c r="E607" s="193" t="s">
        <v>2016</v>
      </c>
      <c r="F607" s="194" t="s">
        <v>2017</v>
      </c>
      <c r="G607" s="195" t="s">
        <v>122</v>
      </c>
      <c r="H607" s="196">
        <v>10</v>
      </c>
      <c r="I607" s="197">
        <v>1190</v>
      </c>
      <c r="J607" s="197">
        <f>I607*'Rekapitulace stavby'!$AI$20</f>
        <v>1190</v>
      </c>
      <c r="K607" s="197">
        <f t="shared" ref="K607:K617" si="180">ROUND(J607*H607,2)</f>
        <v>11900</v>
      </c>
      <c r="L607" s="107" t="s">
        <v>123</v>
      </c>
      <c r="M607" s="108"/>
      <c r="N607" s="109" t="s">
        <v>1</v>
      </c>
      <c r="O607" s="110" t="s">
        <v>33</v>
      </c>
      <c r="P607" s="111">
        <v>0</v>
      </c>
      <c r="Q607" s="111">
        <f t="shared" ref="Q607:Q617" si="181">P607*H607</f>
        <v>0</v>
      </c>
      <c r="R607" s="111">
        <v>0</v>
      </c>
      <c r="S607" s="111">
        <f t="shared" ref="S607:S617" si="182">R607*H607</f>
        <v>0</v>
      </c>
      <c r="T607" s="111">
        <v>0</v>
      </c>
      <c r="U607" s="112">
        <f t="shared" ref="U607:U617" si="183">T607*H607</f>
        <v>0</v>
      </c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S607" s="113" t="s">
        <v>247</v>
      </c>
      <c r="AU607" s="113" t="s">
        <v>119</v>
      </c>
      <c r="AV607" s="113" t="s">
        <v>76</v>
      </c>
      <c r="AZ607" s="15" t="s">
        <v>117</v>
      </c>
      <c r="BF607" s="114">
        <f t="shared" ref="BF607:BF617" si="184">IF(O607="základní",K607,0)</f>
        <v>11900</v>
      </c>
      <c r="BG607" s="114">
        <f t="shared" ref="BG607:BG617" si="185">IF(O607="snížená",K607,0)</f>
        <v>0</v>
      </c>
      <c r="BH607" s="114">
        <f t="shared" ref="BH607:BH617" si="186">IF(O607="zákl. přenesená",K607,0)</f>
        <v>0</v>
      </c>
      <c r="BI607" s="114">
        <f t="shared" ref="BI607:BI617" si="187">IF(O607="sníž. přenesená",K607,0)</f>
        <v>0</v>
      </c>
      <c r="BJ607" s="114">
        <f t="shared" ref="BJ607:BJ617" si="188">IF(O607="nulová",K607,0)</f>
        <v>0</v>
      </c>
      <c r="BK607" s="15" t="s">
        <v>76</v>
      </c>
      <c r="BL607" s="114">
        <f t="shared" ref="BL607:BL617" si="189">ROUND(J607*H607,2)</f>
        <v>11900</v>
      </c>
      <c r="BM607" s="15" t="s">
        <v>247</v>
      </c>
      <c r="BN607" s="113" t="s">
        <v>2018</v>
      </c>
    </row>
    <row r="608" spans="1:66" s="2" customFormat="1" ht="33" customHeight="1" x14ac:dyDescent="0.2">
      <c r="A608" s="26"/>
      <c r="B608" s="133"/>
      <c r="C608" s="192" t="s">
        <v>2019</v>
      </c>
      <c r="D608" s="192" t="s">
        <v>119</v>
      </c>
      <c r="E608" s="193" t="s">
        <v>2020</v>
      </c>
      <c r="F608" s="194" t="s">
        <v>2021</v>
      </c>
      <c r="G608" s="195" t="s">
        <v>122</v>
      </c>
      <c r="H608" s="196">
        <v>10</v>
      </c>
      <c r="I608" s="197">
        <v>1620</v>
      </c>
      <c r="J608" s="197">
        <f>I608*'Rekapitulace stavby'!$AI$20</f>
        <v>1620</v>
      </c>
      <c r="K608" s="197">
        <f t="shared" si="180"/>
        <v>16200</v>
      </c>
      <c r="L608" s="107" t="s">
        <v>123</v>
      </c>
      <c r="M608" s="108"/>
      <c r="N608" s="109" t="s">
        <v>1</v>
      </c>
      <c r="O608" s="110" t="s">
        <v>33</v>
      </c>
      <c r="P608" s="111">
        <v>0</v>
      </c>
      <c r="Q608" s="111">
        <f t="shared" si="181"/>
        <v>0</v>
      </c>
      <c r="R608" s="111">
        <v>0</v>
      </c>
      <c r="S608" s="111">
        <f t="shared" si="182"/>
        <v>0</v>
      </c>
      <c r="T608" s="111">
        <v>0</v>
      </c>
      <c r="U608" s="112">
        <f t="shared" si="183"/>
        <v>0</v>
      </c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S608" s="113" t="s">
        <v>247</v>
      </c>
      <c r="AU608" s="113" t="s">
        <v>119</v>
      </c>
      <c r="AV608" s="113" t="s">
        <v>76</v>
      </c>
      <c r="AZ608" s="15" t="s">
        <v>117</v>
      </c>
      <c r="BF608" s="114">
        <f t="shared" si="184"/>
        <v>16200</v>
      </c>
      <c r="BG608" s="114">
        <f t="shared" si="185"/>
        <v>0</v>
      </c>
      <c r="BH608" s="114">
        <f t="shared" si="186"/>
        <v>0</v>
      </c>
      <c r="BI608" s="114">
        <f t="shared" si="187"/>
        <v>0</v>
      </c>
      <c r="BJ608" s="114">
        <f t="shared" si="188"/>
        <v>0</v>
      </c>
      <c r="BK608" s="15" t="s">
        <v>76</v>
      </c>
      <c r="BL608" s="114">
        <f t="shared" si="189"/>
        <v>16200</v>
      </c>
      <c r="BM608" s="15" t="s">
        <v>247</v>
      </c>
      <c r="BN608" s="113" t="s">
        <v>2022</v>
      </c>
    </row>
    <row r="609" spans="1:66" s="2" customFormat="1" ht="49.15" customHeight="1" x14ac:dyDescent="0.2">
      <c r="A609" s="26"/>
      <c r="B609" s="133"/>
      <c r="C609" s="192" t="s">
        <v>2023</v>
      </c>
      <c r="D609" s="192" t="s">
        <v>119</v>
      </c>
      <c r="E609" s="193" t="s">
        <v>2024</v>
      </c>
      <c r="F609" s="194" t="s">
        <v>2025</v>
      </c>
      <c r="G609" s="195" t="s">
        <v>122</v>
      </c>
      <c r="H609" s="196">
        <v>20</v>
      </c>
      <c r="I609" s="197">
        <v>382</v>
      </c>
      <c r="J609" s="197">
        <f>I609*'Rekapitulace stavby'!$AI$20</f>
        <v>382</v>
      </c>
      <c r="K609" s="197">
        <f t="shared" si="180"/>
        <v>7640</v>
      </c>
      <c r="L609" s="107" t="s">
        <v>123</v>
      </c>
      <c r="M609" s="108"/>
      <c r="N609" s="109" t="s">
        <v>1</v>
      </c>
      <c r="O609" s="110" t="s">
        <v>33</v>
      </c>
      <c r="P609" s="111">
        <v>0</v>
      </c>
      <c r="Q609" s="111">
        <f t="shared" si="181"/>
        <v>0</v>
      </c>
      <c r="R609" s="111">
        <v>0</v>
      </c>
      <c r="S609" s="111">
        <f t="shared" si="182"/>
        <v>0</v>
      </c>
      <c r="T609" s="111">
        <v>0</v>
      </c>
      <c r="U609" s="112">
        <f t="shared" si="183"/>
        <v>0</v>
      </c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S609" s="113" t="s">
        <v>247</v>
      </c>
      <c r="AU609" s="113" t="s">
        <v>119</v>
      </c>
      <c r="AV609" s="113" t="s">
        <v>76</v>
      </c>
      <c r="AZ609" s="15" t="s">
        <v>117</v>
      </c>
      <c r="BF609" s="114">
        <f t="shared" si="184"/>
        <v>7640</v>
      </c>
      <c r="BG609" s="114">
        <f t="shared" si="185"/>
        <v>0</v>
      </c>
      <c r="BH609" s="114">
        <f t="shared" si="186"/>
        <v>0</v>
      </c>
      <c r="BI609" s="114">
        <f t="shared" si="187"/>
        <v>0</v>
      </c>
      <c r="BJ609" s="114">
        <f t="shared" si="188"/>
        <v>0</v>
      </c>
      <c r="BK609" s="15" t="s">
        <v>76</v>
      </c>
      <c r="BL609" s="114">
        <f t="shared" si="189"/>
        <v>7640</v>
      </c>
      <c r="BM609" s="15" t="s">
        <v>247</v>
      </c>
      <c r="BN609" s="113" t="s">
        <v>2026</v>
      </c>
    </row>
    <row r="610" spans="1:66" s="2" customFormat="1" ht="55.5" customHeight="1" x14ac:dyDescent="0.2">
      <c r="A610" s="26"/>
      <c r="B610" s="133"/>
      <c r="C610" s="192" t="s">
        <v>2027</v>
      </c>
      <c r="D610" s="192" t="s">
        <v>119</v>
      </c>
      <c r="E610" s="193" t="s">
        <v>2028</v>
      </c>
      <c r="F610" s="194" t="s">
        <v>2029</v>
      </c>
      <c r="G610" s="195" t="s">
        <v>2030</v>
      </c>
      <c r="H610" s="196">
        <v>5</v>
      </c>
      <c r="I610" s="197">
        <v>9140</v>
      </c>
      <c r="J610" s="197">
        <f>I610*'Rekapitulace stavby'!$AI$20</f>
        <v>9140</v>
      </c>
      <c r="K610" s="197">
        <f t="shared" si="180"/>
        <v>45700</v>
      </c>
      <c r="L610" s="107" t="s">
        <v>123</v>
      </c>
      <c r="M610" s="108"/>
      <c r="N610" s="109" t="s">
        <v>1</v>
      </c>
      <c r="O610" s="110" t="s">
        <v>33</v>
      </c>
      <c r="P610" s="111">
        <v>0</v>
      </c>
      <c r="Q610" s="111">
        <f t="shared" si="181"/>
        <v>0</v>
      </c>
      <c r="R610" s="111">
        <v>0</v>
      </c>
      <c r="S610" s="111">
        <f t="shared" si="182"/>
        <v>0</v>
      </c>
      <c r="T610" s="111">
        <v>0</v>
      </c>
      <c r="U610" s="112">
        <f t="shared" si="183"/>
        <v>0</v>
      </c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S610" s="113" t="s">
        <v>247</v>
      </c>
      <c r="AU610" s="113" t="s">
        <v>119</v>
      </c>
      <c r="AV610" s="113" t="s">
        <v>76</v>
      </c>
      <c r="AZ610" s="15" t="s">
        <v>117</v>
      </c>
      <c r="BF610" s="114">
        <f t="shared" si="184"/>
        <v>45700</v>
      </c>
      <c r="BG610" s="114">
        <f t="shared" si="185"/>
        <v>0</v>
      </c>
      <c r="BH610" s="114">
        <f t="shared" si="186"/>
        <v>0</v>
      </c>
      <c r="BI610" s="114">
        <f t="shared" si="187"/>
        <v>0</v>
      </c>
      <c r="BJ610" s="114">
        <f t="shared" si="188"/>
        <v>0</v>
      </c>
      <c r="BK610" s="15" t="s">
        <v>76</v>
      </c>
      <c r="BL610" s="114">
        <f t="shared" si="189"/>
        <v>45700</v>
      </c>
      <c r="BM610" s="15" t="s">
        <v>247</v>
      </c>
      <c r="BN610" s="113" t="s">
        <v>2031</v>
      </c>
    </row>
    <row r="611" spans="1:66" s="2" customFormat="1" ht="55.5" customHeight="1" x14ac:dyDescent="0.2">
      <c r="A611" s="26"/>
      <c r="B611" s="133"/>
      <c r="C611" s="192" t="s">
        <v>2032</v>
      </c>
      <c r="D611" s="192" t="s">
        <v>119</v>
      </c>
      <c r="E611" s="193" t="s">
        <v>2033</v>
      </c>
      <c r="F611" s="194" t="s">
        <v>2034</v>
      </c>
      <c r="G611" s="195" t="s">
        <v>2030</v>
      </c>
      <c r="H611" s="196">
        <v>5</v>
      </c>
      <c r="I611" s="197">
        <v>7190</v>
      </c>
      <c r="J611" s="197">
        <f>I611*'Rekapitulace stavby'!$AI$20</f>
        <v>7190</v>
      </c>
      <c r="K611" s="197">
        <f t="shared" si="180"/>
        <v>35950</v>
      </c>
      <c r="L611" s="107" t="s">
        <v>123</v>
      </c>
      <c r="M611" s="108"/>
      <c r="N611" s="109" t="s">
        <v>1</v>
      </c>
      <c r="O611" s="110" t="s">
        <v>33</v>
      </c>
      <c r="P611" s="111">
        <v>0</v>
      </c>
      <c r="Q611" s="111">
        <f t="shared" si="181"/>
        <v>0</v>
      </c>
      <c r="R611" s="111">
        <v>0</v>
      </c>
      <c r="S611" s="111">
        <f t="shared" si="182"/>
        <v>0</v>
      </c>
      <c r="T611" s="111">
        <v>0</v>
      </c>
      <c r="U611" s="112">
        <f t="shared" si="183"/>
        <v>0</v>
      </c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S611" s="113" t="s">
        <v>247</v>
      </c>
      <c r="AU611" s="113" t="s">
        <v>119</v>
      </c>
      <c r="AV611" s="113" t="s">
        <v>76</v>
      </c>
      <c r="AZ611" s="15" t="s">
        <v>117</v>
      </c>
      <c r="BF611" s="114">
        <f t="shared" si="184"/>
        <v>35950</v>
      </c>
      <c r="BG611" s="114">
        <f t="shared" si="185"/>
        <v>0</v>
      </c>
      <c r="BH611" s="114">
        <f t="shared" si="186"/>
        <v>0</v>
      </c>
      <c r="BI611" s="114">
        <f t="shared" si="187"/>
        <v>0</v>
      </c>
      <c r="BJ611" s="114">
        <f t="shared" si="188"/>
        <v>0</v>
      </c>
      <c r="BK611" s="15" t="s">
        <v>76</v>
      </c>
      <c r="BL611" s="114">
        <f t="shared" si="189"/>
        <v>35950</v>
      </c>
      <c r="BM611" s="15" t="s">
        <v>247</v>
      </c>
      <c r="BN611" s="113" t="s">
        <v>2035</v>
      </c>
    </row>
    <row r="612" spans="1:66" s="2" customFormat="1" ht="24.2" customHeight="1" x14ac:dyDescent="0.2">
      <c r="A612" s="26"/>
      <c r="B612" s="133"/>
      <c r="C612" s="192" t="s">
        <v>2036</v>
      </c>
      <c r="D612" s="192" t="s">
        <v>119</v>
      </c>
      <c r="E612" s="193" t="s">
        <v>2037</v>
      </c>
      <c r="F612" s="194" t="s">
        <v>2038</v>
      </c>
      <c r="G612" s="195" t="s">
        <v>122</v>
      </c>
      <c r="H612" s="196">
        <v>5</v>
      </c>
      <c r="I612" s="197">
        <v>5140</v>
      </c>
      <c r="J612" s="197">
        <f>I612*'Rekapitulace stavby'!$AI$20</f>
        <v>5140</v>
      </c>
      <c r="K612" s="197">
        <f t="shared" si="180"/>
        <v>25700</v>
      </c>
      <c r="L612" s="107" t="s">
        <v>123</v>
      </c>
      <c r="M612" s="108"/>
      <c r="N612" s="109" t="s">
        <v>1</v>
      </c>
      <c r="O612" s="110" t="s">
        <v>33</v>
      </c>
      <c r="P612" s="111">
        <v>0</v>
      </c>
      <c r="Q612" s="111">
        <f t="shared" si="181"/>
        <v>0</v>
      </c>
      <c r="R612" s="111">
        <v>0</v>
      </c>
      <c r="S612" s="111">
        <f t="shared" si="182"/>
        <v>0</v>
      </c>
      <c r="T612" s="111">
        <v>0</v>
      </c>
      <c r="U612" s="112">
        <f t="shared" si="183"/>
        <v>0</v>
      </c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S612" s="113" t="s">
        <v>247</v>
      </c>
      <c r="AU612" s="113" t="s">
        <v>119</v>
      </c>
      <c r="AV612" s="113" t="s">
        <v>76</v>
      </c>
      <c r="AZ612" s="15" t="s">
        <v>117</v>
      </c>
      <c r="BF612" s="114">
        <f t="shared" si="184"/>
        <v>25700</v>
      </c>
      <c r="BG612" s="114">
        <f t="shared" si="185"/>
        <v>0</v>
      </c>
      <c r="BH612" s="114">
        <f t="shared" si="186"/>
        <v>0</v>
      </c>
      <c r="BI612" s="114">
        <f t="shared" si="187"/>
        <v>0</v>
      </c>
      <c r="BJ612" s="114">
        <f t="shared" si="188"/>
        <v>0</v>
      </c>
      <c r="BK612" s="15" t="s">
        <v>76</v>
      </c>
      <c r="BL612" s="114">
        <f t="shared" si="189"/>
        <v>25700</v>
      </c>
      <c r="BM612" s="15" t="s">
        <v>247</v>
      </c>
      <c r="BN612" s="113" t="s">
        <v>2039</v>
      </c>
    </row>
    <row r="613" spans="1:66" s="2" customFormat="1" ht="37.9" customHeight="1" x14ac:dyDescent="0.2">
      <c r="A613" s="26"/>
      <c r="B613" s="133"/>
      <c r="C613" s="192" t="s">
        <v>2040</v>
      </c>
      <c r="D613" s="192" t="s">
        <v>119</v>
      </c>
      <c r="E613" s="193" t="s">
        <v>2041</v>
      </c>
      <c r="F613" s="194" t="s">
        <v>2042</v>
      </c>
      <c r="G613" s="195" t="s">
        <v>122</v>
      </c>
      <c r="H613" s="196">
        <v>5</v>
      </c>
      <c r="I613" s="197">
        <v>1570</v>
      </c>
      <c r="J613" s="197">
        <f>I613*'Rekapitulace stavby'!$AI$20</f>
        <v>1570</v>
      </c>
      <c r="K613" s="197">
        <f t="shared" si="180"/>
        <v>7850</v>
      </c>
      <c r="L613" s="107" t="s">
        <v>123</v>
      </c>
      <c r="M613" s="108"/>
      <c r="N613" s="109" t="s">
        <v>1</v>
      </c>
      <c r="O613" s="110" t="s">
        <v>33</v>
      </c>
      <c r="P613" s="111">
        <v>0</v>
      </c>
      <c r="Q613" s="111">
        <f t="shared" si="181"/>
        <v>0</v>
      </c>
      <c r="R613" s="111">
        <v>0</v>
      </c>
      <c r="S613" s="111">
        <f t="shared" si="182"/>
        <v>0</v>
      </c>
      <c r="T613" s="111">
        <v>0</v>
      </c>
      <c r="U613" s="112">
        <f t="shared" si="183"/>
        <v>0</v>
      </c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S613" s="113" t="s">
        <v>247</v>
      </c>
      <c r="AU613" s="113" t="s">
        <v>119</v>
      </c>
      <c r="AV613" s="113" t="s">
        <v>76</v>
      </c>
      <c r="AZ613" s="15" t="s">
        <v>117</v>
      </c>
      <c r="BF613" s="114">
        <f t="shared" si="184"/>
        <v>7850</v>
      </c>
      <c r="BG613" s="114">
        <f t="shared" si="185"/>
        <v>0</v>
      </c>
      <c r="BH613" s="114">
        <f t="shared" si="186"/>
        <v>0</v>
      </c>
      <c r="BI613" s="114">
        <f t="shared" si="187"/>
        <v>0</v>
      </c>
      <c r="BJ613" s="114">
        <f t="shared" si="188"/>
        <v>0</v>
      </c>
      <c r="BK613" s="15" t="s">
        <v>76</v>
      </c>
      <c r="BL613" s="114">
        <f t="shared" si="189"/>
        <v>7850</v>
      </c>
      <c r="BM613" s="15" t="s">
        <v>247</v>
      </c>
      <c r="BN613" s="113" t="s">
        <v>2043</v>
      </c>
    </row>
    <row r="614" spans="1:66" s="2" customFormat="1" ht="44.25" customHeight="1" x14ac:dyDescent="0.2">
      <c r="A614" s="26"/>
      <c r="B614" s="133"/>
      <c r="C614" s="192" t="s">
        <v>2044</v>
      </c>
      <c r="D614" s="192" t="s">
        <v>119</v>
      </c>
      <c r="E614" s="193" t="s">
        <v>2045</v>
      </c>
      <c r="F614" s="194" t="s">
        <v>2046</v>
      </c>
      <c r="G614" s="195" t="s">
        <v>122</v>
      </c>
      <c r="H614" s="196">
        <v>10</v>
      </c>
      <c r="I614" s="197">
        <v>221</v>
      </c>
      <c r="J614" s="197">
        <f>I614*'Rekapitulace stavby'!$AI$20</f>
        <v>221</v>
      </c>
      <c r="K614" s="197">
        <f t="shared" si="180"/>
        <v>2210</v>
      </c>
      <c r="L614" s="107" t="s">
        <v>123</v>
      </c>
      <c r="M614" s="108"/>
      <c r="N614" s="109" t="s">
        <v>1</v>
      </c>
      <c r="O614" s="110" t="s">
        <v>33</v>
      </c>
      <c r="P614" s="111">
        <v>0</v>
      </c>
      <c r="Q614" s="111">
        <f t="shared" si="181"/>
        <v>0</v>
      </c>
      <c r="R614" s="111">
        <v>0</v>
      </c>
      <c r="S614" s="111">
        <f t="shared" si="182"/>
        <v>0</v>
      </c>
      <c r="T614" s="111">
        <v>0</v>
      </c>
      <c r="U614" s="112">
        <f t="shared" si="183"/>
        <v>0</v>
      </c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S614" s="113" t="s">
        <v>247</v>
      </c>
      <c r="AU614" s="113" t="s">
        <v>119</v>
      </c>
      <c r="AV614" s="113" t="s">
        <v>76</v>
      </c>
      <c r="AZ614" s="15" t="s">
        <v>117</v>
      </c>
      <c r="BF614" s="114">
        <f t="shared" si="184"/>
        <v>2210</v>
      </c>
      <c r="BG614" s="114">
        <f t="shared" si="185"/>
        <v>0</v>
      </c>
      <c r="BH614" s="114">
        <f t="shared" si="186"/>
        <v>0</v>
      </c>
      <c r="BI614" s="114">
        <f t="shared" si="187"/>
        <v>0</v>
      </c>
      <c r="BJ614" s="114">
        <f t="shared" si="188"/>
        <v>0</v>
      </c>
      <c r="BK614" s="15" t="s">
        <v>76</v>
      </c>
      <c r="BL614" s="114">
        <f t="shared" si="189"/>
        <v>2210</v>
      </c>
      <c r="BM614" s="15" t="s">
        <v>247</v>
      </c>
      <c r="BN614" s="113" t="s">
        <v>2047</v>
      </c>
    </row>
    <row r="615" spans="1:66" s="2" customFormat="1" ht="37.9" customHeight="1" x14ac:dyDescent="0.2">
      <c r="A615" s="26"/>
      <c r="B615" s="133"/>
      <c r="C615" s="192" t="s">
        <v>2048</v>
      </c>
      <c r="D615" s="192" t="s">
        <v>119</v>
      </c>
      <c r="E615" s="193" t="s">
        <v>2049</v>
      </c>
      <c r="F615" s="194" t="s">
        <v>2050</v>
      </c>
      <c r="G615" s="195" t="s">
        <v>122</v>
      </c>
      <c r="H615" s="196">
        <v>5</v>
      </c>
      <c r="I615" s="197">
        <v>244</v>
      </c>
      <c r="J615" s="197">
        <f>I615*'Rekapitulace stavby'!$AI$20</f>
        <v>244</v>
      </c>
      <c r="K615" s="197">
        <f t="shared" si="180"/>
        <v>1220</v>
      </c>
      <c r="L615" s="107" t="s">
        <v>123</v>
      </c>
      <c r="M615" s="108"/>
      <c r="N615" s="109" t="s">
        <v>1</v>
      </c>
      <c r="O615" s="110" t="s">
        <v>33</v>
      </c>
      <c r="P615" s="111">
        <v>0</v>
      </c>
      <c r="Q615" s="111">
        <f t="shared" si="181"/>
        <v>0</v>
      </c>
      <c r="R615" s="111">
        <v>0</v>
      </c>
      <c r="S615" s="111">
        <f t="shared" si="182"/>
        <v>0</v>
      </c>
      <c r="T615" s="111">
        <v>0</v>
      </c>
      <c r="U615" s="112">
        <f t="shared" si="183"/>
        <v>0</v>
      </c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S615" s="113" t="s">
        <v>247</v>
      </c>
      <c r="AU615" s="113" t="s">
        <v>119</v>
      </c>
      <c r="AV615" s="113" t="s">
        <v>76</v>
      </c>
      <c r="AZ615" s="15" t="s">
        <v>117</v>
      </c>
      <c r="BF615" s="114">
        <f t="shared" si="184"/>
        <v>1220</v>
      </c>
      <c r="BG615" s="114">
        <f t="shared" si="185"/>
        <v>0</v>
      </c>
      <c r="BH615" s="114">
        <f t="shared" si="186"/>
        <v>0</v>
      </c>
      <c r="BI615" s="114">
        <f t="shared" si="187"/>
        <v>0</v>
      </c>
      <c r="BJ615" s="114">
        <f t="shared" si="188"/>
        <v>0</v>
      </c>
      <c r="BK615" s="15" t="s">
        <v>76</v>
      </c>
      <c r="BL615" s="114">
        <f t="shared" si="189"/>
        <v>1220</v>
      </c>
      <c r="BM615" s="15" t="s">
        <v>247</v>
      </c>
      <c r="BN615" s="113" t="s">
        <v>2051</v>
      </c>
    </row>
    <row r="616" spans="1:66" s="2" customFormat="1" ht="24.2" customHeight="1" x14ac:dyDescent="0.2">
      <c r="A616" s="26"/>
      <c r="B616" s="133"/>
      <c r="C616" s="192" t="s">
        <v>2052</v>
      </c>
      <c r="D616" s="192" t="s">
        <v>119</v>
      </c>
      <c r="E616" s="193" t="s">
        <v>2053</v>
      </c>
      <c r="F616" s="194" t="s">
        <v>2054</v>
      </c>
      <c r="G616" s="195" t="s">
        <v>122</v>
      </c>
      <c r="H616" s="196">
        <v>5</v>
      </c>
      <c r="I616" s="197">
        <v>1900</v>
      </c>
      <c r="J616" s="197">
        <f>I616*'Rekapitulace stavby'!$AI$20</f>
        <v>1900</v>
      </c>
      <c r="K616" s="197">
        <f t="shared" si="180"/>
        <v>9500</v>
      </c>
      <c r="L616" s="107" t="s">
        <v>123</v>
      </c>
      <c r="M616" s="108"/>
      <c r="N616" s="109" t="s">
        <v>1</v>
      </c>
      <c r="O616" s="110" t="s">
        <v>33</v>
      </c>
      <c r="P616" s="111">
        <v>0</v>
      </c>
      <c r="Q616" s="111">
        <f t="shared" si="181"/>
        <v>0</v>
      </c>
      <c r="R616" s="111">
        <v>0</v>
      </c>
      <c r="S616" s="111">
        <f t="shared" si="182"/>
        <v>0</v>
      </c>
      <c r="T616" s="111">
        <v>0</v>
      </c>
      <c r="U616" s="112">
        <f t="shared" si="183"/>
        <v>0</v>
      </c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S616" s="113" t="s">
        <v>247</v>
      </c>
      <c r="AU616" s="113" t="s">
        <v>119</v>
      </c>
      <c r="AV616" s="113" t="s">
        <v>76</v>
      </c>
      <c r="AZ616" s="15" t="s">
        <v>117</v>
      </c>
      <c r="BF616" s="114">
        <f t="shared" si="184"/>
        <v>9500</v>
      </c>
      <c r="BG616" s="114">
        <f t="shared" si="185"/>
        <v>0</v>
      </c>
      <c r="BH616" s="114">
        <f t="shared" si="186"/>
        <v>0</v>
      </c>
      <c r="BI616" s="114">
        <f t="shared" si="187"/>
        <v>0</v>
      </c>
      <c r="BJ616" s="114">
        <f t="shared" si="188"/>
        <v>0</v>
      </c>
      <c r="BK616" s="15" t="s">
        <v>76</v>
      </c>
      <c r="BL616" s="114">
        <f t="shared" si="189"/>
        <v>9500</v>
      </c>
      <c r="BM616" s="15" t="s">
        <v>247</v>
      </c>
      <c r="BN616" s="113" t="s">
        <v>2055</v>
      </c>
    </row>
    <row r="617" spans="1:66" s="2" customFormat="1" ht="37.9" customHeight="1" x14ac:dyDescent="0.2">
      <c r="A617" s="26"/>
      <c r="B617" s="133"/>
      <c r="C617" s="192" t="s">
        <v>2056</v>
      </c>
      <c r="D617" s="192" t="s">
        <v>119</v>
      </c>
      <c r="E617" s="193" t="s">
        <v>2057</v>
      </c>
      <c r="F617" s="194" t="s">
        <v>2058</v>
      </c>
      <c r="G617" s="195" t="s">
        <v>692</v>
      </c>
      <c r="H617" s="196">
        <v>800</v>
      </c>
      <c r="I617" s="197">
        <v>32</v>
      </c>
      <c r="J617" s="197">
        <f>I617*'Rekapitulace stavby'!$AI$20</f>
        <v>32</v>
      </c>
      <c r="K617" s="197">
        <f t="shared" si="180"/>
        <v>25600</v>
      </c>
      <c r="L617" s="107" t="s">
        <v>123</v>
      </c>
      <c r="M617" s="108"/>
      <c r="N617" s="109" t="s">
        <v>1</v>
      </c>
      <c r="O617" s="110" t="s">
        <v>33</v>
      </c>
      <c r="P617" s="111">
        <v>0</v>
      </c>
      <c r="Q617" s="111">
        <f t="shared" si="181"/>
        <v>0</v>
      </c>
      <c r="R617" s="111">
        <v>0</v>
      </c>
      <c r="S617" s="111">
        <f t="shared" si="182"/>
        <v>0</v>
      </c>
      <c r="T617" s="111">
        <v>0</v>
      </c>
      <c r="U617" s="112">
        <f t="shared" si="183"/>
        <v>0</v>
      </c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S617" s="113" t="s">
        <v>247</v>
      </c>
      <c r="AU617" s="113" t="s">
        <v>119</v>
      </c>
      <c r="AV617" s="113" t="s">
        <v>76</v>
      </c>
      <c r="AZ617" s="15" t="s">
        <v>117</v>
      </c>
      <c r="BF617" s="114">
        <f t="shared" si="184"/>
        <v>25600</v>
      </c>
      <c r="BG617" s="114">
        <f t="shared" si="185"/>
        <v>0</v>
      </c>
      <c r="BH617" s="114">
        <f t="shared" si="186"/>
        <v>0</v>
      </c>
      <c r="BI617" s="114">
        <f t="shared" si="187"/>
        <v>0</v>
      </c>
      <c r="BJ617" s="114">
        <f t="shared" si="188"/>
        <v>0</v>
      </c>
      <c r="BK617" s="15" t="s">
        <v>76</v>
      </c>
      <c r="BL617" s="114">
        <f t="shared" si="189"/>
        <v>25600</v>
      </c>
      <c r="BM617" s="15" t="s">
        <v>247</v>
      </c>
      <c r="BN617" s="113" t="s">
        <v>2059</v>
      </c>
    </row>
    <row r="618" spans="1:66" s="2" customFormat="1" ht="6.95" customHeight="1" x14ac:dyDescent="0.2">
      <c r="A618" s="26"/>
      <c r="B618" s="163"/>
      <c r="C618" s="164"/>
      <c r="D618" s="164"/>
      <c r="E618" s="164"/>
      <c r="F618" s="164"/>
      <c r="G618" s="164"/>
      <c r="H618" s="164"/>
      <c r="I618" s="164"/>
      <c r="J618" s="164"/>
      <c r="K618" s="164"/>
      <c r="L618" s="41"/>
      <c r="M618" s="27"/>
      <c r="N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</row>
  </sheetData>
  <sheetProtection password="CC7D" sheet="1" objects="1" scenarios="1"/>
  <autoFilter ref="C126:L617" xr:uid="{00000000-0009-0000-0000-000001000000}"/>
  <mergeCells count="9">
    <mergeCell ref="E87:H87"/>
    <mergeCell ref="E117:H117"/>
    <mergeCell ref="E119:H119"/>
    <mergeCell ref="M2:W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67"/>
  <sheetViews>
    <sheetView showGridLines="0" workbookViewId="0">
      <selection activeCell="J131" sqref="J131 H13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0.1640625" style="1" customWidth="1"/>
    <col min="10" max="10" width="15.83203125" style="1" customWidth="1"/>
    <col min="11" max="11" width="22.33203125" style="1" customWidth="1"/>
    <col min="12" max="12" width="22.3320312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1" width="14.1640625" style="1" hidden="1" customWidth="1"/>
    <col min="22" max="22" width="16.33203125" style="1" hidden="1" customWidth="1"/>
    <col min="23" max="23" width="12.33203125" style="1" customWidth="1"/>
    <col min="24" max="24" width="16.33203125" style="1" customWidth="1"/>
    <col min="25" max="25" width="12.33203125" style="1" customWidth="1"/>
    <col min="26" max="26" width="15" style="1" customWidth="1"/>
    <col min="27" max="27" width="11" style="1" customWidth="1"/>
    <col min="28" max="28" width="15" style="1" customWidth="1"/>
    <col min="29" max="29" width="16.33203125" style="1" customWidth="1"/>
    <col min="30" max="30" width="11" style="1" customWidth="1"/>
    <col min="31" max="31" width="15" style="1" customWidth="1"/>
    <col min="32" max="32" width="16.33203125" style="1" customWidth="1"/>
    <col min="45" max="66" width="9.33203125" style="1" hidden="1"/>
  </cols>
  <sheetData>
    <row r="1" spans="1:47" x14ac:dyDescent="0.2">
      <c r="A1" s="85"/>
    </row>
    <row r="2" spans="1:47" s="1" customFormat="1" ht="36.950000000000003" customHeight="1" x14ac:dyDescent="0.2">
      <c r="M2" s="207" t="s">
        <v>5</v>
      </c>
      <c r="N2" s="208"/>
      <c r="O2" s="208"/>
      <c r="P2" s="208"/>
      <c r="Q2" s="208"/>
      <c r="R2" s="208"/>
      <c r="S2" s="208"/>
      <c r="T2" s="208"/>
      <c r="U2" s="208"/>
      <c r="V2" s="208"/>
      <c r="W2" s="208"/>
      <c r="AU2" s="15" t="s">
        <v>81</v>
      </c>
    </row>
    <row r="3" spans="1:47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U3" s="15" t="s">
        <v>78</v>
      </c>
    </row>
    <row r="4" spans="1:47" s="1" customFormat="1" ht="24.95" customHeight="1" x14ac:dyDescent="0.2">
      <c r="B4" s="18"/>
      <c r="D4" s="19" t="s">
        <v>82</v>
      </c>
      <c r="M4" s="18"/>
      <c r="N4" s="86" t="s">
        <v>10</v>
      </c>
      <c r="AU4" s="15" t="s">
        <v>3</v>
      </c>
    </row>
    <row r="5" spans="1:47" s="1" customFormat="1" ht="6.95" customHeight="1" x14ac:dyDescent="0.2">
      <c r="B5" s="18"/>
      <c r="M5" s="18"/>
    </row>
    <row r="6" spans="1:47" s="1" customFormat="1" ht="12" customHeight="1" x14ac:dyDescent="0.2">
      <c r="B6" s="18"/>
      <c r="D6" s="24" t="s">
        <v>13</v>
      </c>
      <c r="M6" s="18"/>
    </row>
    <row r="7" spans="1:47" s="1" customFormat="1" ht="16.5" customHeight="1" x14ac:dyDescent="0.2">
      <c r="B7" s="18"/>
      <c r="E7" s="249" t="str">
        <f>'Rekapitulace stavby'!K6</f>
        <v>Dodávka elektroinstalačního materiálu OŘ Plzeň 2023/2024</v>
      </c>
      <c r="F7" s="250"/>
      <c r="G7" s="250"/>
      <c r="H7" s="250"/>
      <c r="I7" s="24"/>
      <c r="M7" s="18"/>
    </row>
    <row r="8" spans="1:47" s="2" customFormat="1" ht="12" customHeight="1" x14ac:dyDescent="0.2">
      <c r="A8" s="26"/>
      <c r="B8" s="27"/>
      <c r="C8" s="26"/>
      <c r="D8" s="24" t="s">
        <v>83</v>
      </c>
      <c r="E8" s="26"/>
      <c r="F8" s="26"/>
      <c r="G8" s="26"/>
      <c r="H8" s="26"/>
      <c r="I8" s="26"/>
      <c r="J8" s="26"/>
      <c r="K8" s="26"/>
      <c r="L8" s="26"/>
      <c r="M8" s="35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</row>
    <row r="9" spans="1:47" s="2" customFormat="1" ht="16.5" customHeight="1" x14ac:dyDescent="0.2">
      <c r="A9" s="26"/>
      <c r="B9" s="27"/>
      <c r="C9" s="26"/>
      <c r="D9" s="26"/>
      <c r="E9" s="221" t="s">
        <v>2060</v>
      </c>
      <c r="F9" s="251"/>
      <c r="G9" s="251"/>
      <c r="H9" s="251"/>
      <c r="I9" s="26"/>
      <c r="J9" s="26"/>
      <c r="K9" s="26"/>
      <c r="L9" s="26"/>
      <c r="M9" s="35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</row>
    <row r="10" spans="1:47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35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</row>
    <row r="11" spans="1:47" s="2" customFormat="1" ht="12" customHeight="1" x14ac:dyDescent="0.2">
      <c r="A11" s="26"/>
      <c r="B11" s="27"/>
      <c r="C11" s="26"/>
      <c r="D11" s="24" t="s">
        <v>15</v>
      </c>
      <c r="E11" s="26"/>
      <c r="F11" s="22" t="s">
        <v>1</v>
      </c>
      <c r="G11" s="26"/>
      <c r="H11" s="26"/>
      <c r="I11" s="26"/>
      <c r="J11" s="24" t="s">
        <v>16</v>
      </c>
      <c r="K11" s="22" t="s">
        <v>1</v>
      </c>
      <c r="L11" s="26"/>
      <c r="M11" s="35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</row>
    <row r="12" spans="1:47" s="2" customFormat="1" ht="12" customHeight="1" x14ac:dyDescent="0.2">
      <c r="A12" s="26"/>
      <c r="B12" s="27"/>
      <c r="C12" s="26"/>
      <c r="D12" s="24" t="s">
        <v>17</v>
      </c>
      <c r="E12" s="26"/>
      <c r="F12" s="22" t="s">
        <v>18</v>
      </c>
      <c r="G12" s="26"/>
      <c r="H12" s="26"/>
      <c r="I12" s="26"/>
      <c r="J12" s="24" t="s">
        <v>19</v>
      </c>
      <c r="K12" s="48">
        <f>'Rekapitulace stavby'!AN8</f>
        <v>44880</v>
      </c>
      <c r="L12" s="26"/>
      <c r="M12" s="35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</row>
    <row r="13" spans="1:47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35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</row>
    <row r="14" spans="1:47" s="2" customFormat="1" ht="12" customHeight="1" x14ac:dyDescent="0.2">
      <c r="A14" s="26"/>
      <c r="B14" s="27"/>
      <c r="C14" s="26"/>
      <c r="D14" s="132" t="s">
        <v>2236</v>
      </c>
      <c r="E14" s="26"/>
      <c r="F14" s="26"/>
      <c r="G14" s="26"/>
      <c r="H14" s="26"/>
      <c r="I14" s="26"/>
      <c r="J14" s="128" t="s">
        <v>21</v>
      </c>
      <c r="K14" s="22" t="str">
        <f>IF('Rekapitulace stavby'!AN10="","",'Rekapitulace stavby'!AN10)</f>
        <v/>
      </c>
      <c r="L14" s="26"/>
      <c r="M14" s="35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</row>
    <row r="15" spans="1:47" s="2" customFormat="1" ht="18" customHeight="1" x14ac:dyDescent="0.2">
      <c r="A15" s="26"/>
      <c r="B15" s="27"/>
      <c r="C15" s="26"/>
      <c r="D15" s="26"/>
      <c r="E15" s="22" t="str">
        <f>IF('Rekapitulace stavby'!E11="","",'Rekapitulace stavby'!E11)</f>
        <v xml:space="preserve"> </v>
      </c>
      <c r="F15" s="26"/>
      <c r="G15" s="26"/>
      <c r="H15" s="26"/>
      <c r="I15" s="26"/>
      <c r="J15" s="128" t="s">
        <v>22</v>
      </c>
      <c r="K15" s="22" t="str">
        <f>IF('Rekapitulace stavby'!AN11="","",'Rekapitulace stavby'!AN11)</f>
        <v/>
      </c>
      <c r="L15" s="26"/>
      <c r="M15" s="35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</row>
    <row r="16" spans="1:47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35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</row>
    <row r="17" spans="1:32" s="2" customFormat="1" ht="12" customHeight="1" x14ac:dyDescent="0.2">
      <c r="A17" s="26"/>
      <c r="B17" s="27"/>
      <c r="C17" s="26"/>
      <c r="D17" s="128" t="s">
        <v>23</v>
      </c>
      <c r="E17" s="131"/>
      <c r="F17" s="131"/>
      <c r="G17" s="131"/>
      <c r="H17" s="131"/>
      <c r="I17" s="26"/>
      <c r="J17" s="128" t="s">
        <v>21</v>
      </c>
      <c r="K17" s="22" t="str">
        <f>'Rekapitulace stavby'!AN13</f>
        <v/>
      </c>
      <c r="L17" s="26"/>
      <c r="M17" s="35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</row>
    <row r="18" spans="1:32" s="2" customFormat="1" ht="18" customHeight="1" x14ac:dyDescent="0.2">
      <c r="A18" s="26"/>
      <c r="B18" s="27"/>
      <c r="C18" s="26"/>
      <c r="D18" s="26"/>
      <c r="E18" s="252" t="str">
        <f>'Rekapitulace stavby'!E14</f>
        <v xml:space="preserve"> </v>
      </c>
      <c r="F18" s="252"/>
      <c r="G18" s="252"/>
      <c r="H18" s="252"/>
      <c r="I18" s="22"/>
      <c r="J18" s="128" t="s">
        <v>22</v>
      </c>
      <c r="K18" s="22" t="str">
        <f>'Rekapitulace stavby'!AN14</f>
        <v/>
      </c>
      <c r="L18" s="26"/>
      <c r="M18" s="35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</row>
    <row r="19" spans="1:32" s="2" customFormat="1" ht="6.95" customHeight="1" x14ac:dyDescent="0.2">
      <c r="A19" s="26"/>
      <c r="B19" s="133"/>
      <c r="C19" s="134"/>
      <c r="D19" s="134"/>
      <c r="E19" s="134"/>
      <c r="F19" s="134"/>
      <c r="G19" s="134"/>
      <c r="H19" s="134"/>
      <c r="I19" s="134"/>
      <c r="J19" s="134"/>
      <c r="K19" s="134"/>
      <c r="L19" s="26"/>
      <c r="M19" s="35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</row>
    <row r="20" spans="1:32" s="2" customFormat="1" ht="12" customHeight="1" x14ac:dyDescent="0.2">
      <c r="A20" s="26"/>
      <c r="B20" s="133"/>
      <c r="C20" s="134"/>
      <c r="D20" s="135"/>
      <c r="E20" s="134"/>
      <c r="F20" s="134"/>
      <c r="G20" s="134"/>
      <c r="H20" s="134"/>
      <c r="I20" s="134"/>
      <c r="J20" s="135"/>
      <c r="K20" s="136" t="str">
        <f>IF('Rekapitulace stavby'!AN16="","",'Rekapitulace stavby'!AN16)</f>
        <v/>
      </c>
      <c r="L20" s="26"/>
      <c r="M20" s="35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</row>
    <row r="21" spans="1:32" s="2" customFormat="1" ht="18" customHeight="1" x14ac:dyDescent="0.2">
      <c r="A21" s="26"/>
      <c r="B21" s="133"/>
      <c r="C21" s="134"/>
      <c r="D21" s="134"/>
      <c r="E21" s="136" t="str">
        <f>IF('Rekapitulace stavby'!E17="","",'Rekapitulace stavby'!E17)</f>
        <v xml:space="preserve"> </v>
      </c>
      <c r="F21" s="134"/>
      <c r="G21" s="134"/>
      <c r="H21" s="134"/>
      <c r="I21" s="134"/>
      <c r="J21" s="135"/>
      <c r="K21" s="136" t="str">
        <f>IF('Rekapitulace stavby'!AN17="","",'Rekapitulace stavby'!AN17)</f>
        <v/>
      </c>
      <c r="L21" s="26"/>
      <c r="M21" s="35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</row>
    <row r="22" spans="1:32" s="2" customFormat="1" ht="6.95" customHeight="1" x14ac:dyDescent="0.2">
      <c r="A22" s="26"/>
      <c r="B22" s="133"/>
      <c r="C22" s="134"/>
      <c r="D22" s="134"/>
      <c r="E22" s="134"/>
      <c r="F22" s="134"/>
      <c r="G22" s="134"/>
      <c r="H22" s="134"/>
      <c r="I22" s="134"/>
      <c r="J22" s="134"/>
      <c r="K22" s="134"/>
      <c r="L22" s="26"/>
      <c r="M22" s="35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</row>
    <row r="23" spans="1:32" s="2" customFormat="1" ht="12" customHeight="1" x14ac:dyDescent="0.2">
      <c r="A23" s="26"/>
      <c r="B23" s="133"/>
      <c r="C23" s="134"/>
      <c r="D23" s="135"/>
      <c r="E23" s="134"/>
      <c r="F23" s="134"/>
      <c r="G23" s="134"/>
      <c r="H23" s="134"/>
      <c r="I23" s="134"/>
      <c r="J23" s="135"/>
      <c r="K23" s="136" t="str">
        <f>IF('Rekapitulace stavby'!AN19="","",'Rekapitulace stavby'!AN19)</f>
        <v/>
      </c>
      <c r="L23" s="26"/>
      <c r="M23" s="35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</row>
    <row r="24" spans="1:32" s="2" customFormat="1" ht="18" customHeight="1" x14ac:dyDescent="0.2">
      <c r="A24" s="26"/>
      <c r="B24" s="133"/>
      <c r="C24" s="134"/>
      <c r="D24" s="134"/>
      <c r="E24" s="136" t="str">
        <f>IF('Rekapitulace stavby'!E20="","",'Rekapitulace stavby'!E20)</f>
        <v xml:space="preserve"> </v>
      </c>
      <c r="F24" s="134"/>
      <c r="G24" s="134"/>
      <c r="H24" s="134"/>
      <c r="I24" s="134"/>
      <c r="J24" s="135"/>
      <c r="K24" s="136" t="str">
        <f>IF('Rekapitulace stavby'!AN20="","",'Rekapitulace stavby'!AN20)</f>
        <v/>
      </c>
      <c r="L24" s="26"/>
      <c r="M24" s="35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</row>
    <row r="25" spans="1:32" s="2" customFormat="1" ht="6.95" customHeight="1" x14ac:dyDescent="0.2">
      <c r="A25" s="26"/>
      <c r="B25" s="133"/>
      <c r="C25" s="134"/>
      <c r="D25" s="134"/>
      <c r="E25" s="134"/>
      <c r="F25" s="134"/>
      <c r="G25" s="134"/>
      <c r="H25" s="134"/>
      <c r="I25" s="134"/>
      <c r="J25" s="134"/>
      <c r="K25" s="134"/>
      <c r="L25" s="26"/>
      <c r="M25" s="35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</row>
    <row r="26" spans="1:32" s="2" customFormat="1" ht="12" customHeight="1" x14ac:dyDescent="0.2">
      <c r="A26" s="26"/>
      <c r="B26" s="133"/>
      <c r="C26" s="134"/>
      <c r="D26" s="135"/>
      <c r="E26" s="134"/>
      <c r="F26" s="134"/>
      <c r="G26" s="134"/>
      <c r="H26" s="134"/>
      <c r="I26" s="134"/>
      <c r="J26" s="134"/>
      <c r="K26" s="134"/>
      <c r="L26" s="26"/>
      <c r="M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</row>
    <row r="27" spans="1:32" s="8" customFormat="1" ht="16.5" customHeight="1" x14ac:dyDescent="0.2">
      <c r="A27" s="87"/>
      <c r="B27" s="137"/>
      <c r="C27" s="138"/>
      <c r="D27" s="138"/>
      <c r="E27" s="253" t="s">
        <v>1</v>
      </c>
      <c r="F27" s="253"/>
      <c r="G27" s="253"/>
      <c r="H27" s="253"/>
      <c r="I27" s="139"/>
      <c r="J27" s="138"/>
      <c r="K27" s="138"/>
      <c r="L27" s="87"/>
      <c r="M27" s="88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</row>
    <row r="28" spans="1:32" s="2" customFormat="1" ht="6.95" customHeight="1" x14ac:dyDescent="0.2">
      <c r="A28" s="26"/>
      <c r="B28" s="133"/>
      <c r="C28" s="134"/>
      <c r="D28" s="134"/>
      <c r="E28" s="134"/>
      <c r="F28" s="134"/>
      <c r="G28" s="134"/>
      <c r="H28" s="134"/>
      <c r="I28" s="134"/>
      <c r="J28" s="134"/>
      <c r="K28" s="134"/>
      <c r="L28" s="26"/>
      <c r="M28" s="35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</row>
    <row r="29" spans="1:32" s="2" customFormat="1" ht="6.95" customHeight="1" x14ac:dyDescent="0.2">
      <c r="A29" s="26"/>
      <c r="B29" s="133"/>
      <c r="C29" s="134"/>
      <c r="D29" s="140"/>
      <c r="E29" s="140"/>
      <c r="F29" s="140"/>
      <c r="G29" s="140"/>
      <c r="H29" s="140"/>
      <c r="I29" s="140"/>
      <c r="J29" s="140"/>
      <c r="K29" s="140"/>
      <c r="L29" s="59"/>
      <c r="M29" s="35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</row>
    <row r="30" spans="1:32" s="2" customFormat="1" ht="25.35" customHeight="1" x14ac:dyDescent="0.2">
      <c r="A30" s="26"/>
      <c r="B30" s="133"/>
      <c r="C30" s="134"/>
      <c r="D30" s="141" t="s">
        <v>28</v>
      </c>
      <c r="E30" s="134"/>
      <c r="F30" s="134"/>
      <c r="G30" s="134"/>
      <c r="H30" s="134"/>
      <c r="I30" s="134"/>
      <c r="J30" s="134"/>
      <c r="K30" s="142">
        <f>ROUND(K118, 2)</f>
        <v>281367.2</v>
      </c>
      <c r="L30" s="26"/>
      <c r="M30" s="35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</row>
    <row r="31" spans="1:32" s="2" customFormat="1" ht="6.95" customHeight="1" x14ac:dyDescent="0.2">
      <c r="A31" s="26"/>
      <c r="B31" s="133"/>
      <c r="C31" s="134"/>
      <c r="D31" s="140"/>
      <c r="E31" s="140"/>
      <c r="F31" s="140"/>
      <c r="G31" s="140"/>
      <c r="H31" s="140"/>
      <c r="I31" s="140"/>
      <c r="J31" s="140"/>
      <c r="K31" s="140"/>
      <c r="L31" s="59"/>
      <c r="M31" s="35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</row>
    <row r="32" spans="1:32" s="2" customFormat="1" ht="14.45" customHeight="1" x14ac:dyDescent="0.2">
      <c r="A32" s="26"/>
      <c r="B32" s="133"/>
      <c r="C32" s="134"/>
      <c r="D32" s="134"/>
      <c r="E32" s="134"/>
      <c r="F32" s="143" t="s">
        <v>30</v>
      </c>
      <c r="G32" s="134"/>
      <c r="H32" s="134"/>
      <c r="I32" s="134"/>
      <c r="J32" s="143" t="s">
        <v>29</v>
      </c>
      <c r="K32" s="143" t="s">
        <v>31</v>
      </c>
      <c r="L32" s="26"/>
      <c r="M32" s="35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</row>
    <row r="33" spans="1:32" s="2" customFormat="1" ht="14.45" customHeight="1" x14ac:dyDescent="0.2">
      <c r="A33" s="26"/>
      <c r="B33" s="133"/>
      <c r="C33" s="134"/>
      <c r="D33" s="144" t="s">
        <v>32</v>
      </c>
      <c r="E33" s="135" t="s">
        <v>33</v>
      </c>
      <c r="F33" s="145">
        <f>ROUND((SUM(BF118:BF166)),  2)</f>
        <v>281367.2</v>
      </c>
      <c r="G33" s="134"/>
      <c r="H33" s="134"/>
      <c r="I33" s="134"/>
      <c r="J33" s="146">
        <v>0.21</v>
      </c>
      <c r="K33" s="145">
        <f>ROUND(((SUM(BF118:BF166))*J33),  2)</f>
        <v>59087.11</v>
      </c>
      <c r="L33" s="26"/>
      <c r="M33" s="35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</row>
    <row r="34" spans="1:32" s="2" customFormat="1" ht="14.45" customHeight="1" x14ac:dyDescent="0.2">
      <c r="A34" s="26"/>
      <c r="B34" s="133"/>
      <c r="C34" s="134"/>
      <c r="D34" s="134"/>
      <c r="E34" s="135" t="s">
        <v>34</v>
      </c>
      <c r="F34" s="145">
        <f>ROUND((SUM(BG118:BG166)),  2)</f>
        <v>0</v>
      </c>
      <c r="G34" s="134"/>
      <c r="H34" s="134"/>
      <c r="I34" s="134"/>
      <c r="J34" s="146">
        <v>0.15</v>
      </c>
      <c r="K34" s="145">
        <f>ROUND(((SUM(BG118:BG166))*J34),  2)</f>
        <v>0</v>
      </c>
      <c r="L34" s="26"/>
      <c r="M34" s="35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</row>
    <row r="35" spans="1:32" s="2" customFormat="1" ht="14.45" hidden="1" customHeight="1" x14ac:dyDescent="0.2">
      <c r="A35" s="26"/>
      <c r="B35" s="133"/>
      <c r="C35" s="134"/>
      <c r="D35" s="134"/>
      <c r="E35" s="135" t="s">
        <v>35</v>
      </c>
      <c r="F35" s="145">
        <f>ROUND((SUM(BH118:BH166)),  2)</f>
        <v>0</v>
      </c>
      <c r="G35" s="134"/>
      <c r="H35" s="134"/>
      <c r="I35" s="134"/>
      <c r="J35" s="146">
        <v>0.21</v>
      </c>
      <c r="K35" s="145">
        <f>0</f>
        <v>0</v>
      </c>
      <c r="L35" s="26"/>
      <c r="M35" s="35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</row>
    <row r="36" spans="1:32" s="2" customFormat="1" ht="14.45" hidden="1" customHeight="1" x14ac:dyDescent="0.2">
      <c r="A36" s="26"/>
      <c r="B36" s="133"/>
      <c r="C36" s="134"/>
      <c r="D36" s="134"/>
      <c r="E36" s="135" t="s">
        <v>36</v>
      </c>
      <c r="F36" s="145">
        <f>ROUND((SUM(BI118:BI166)),  2)</f>
        <v>0</v>
      </c>
      <c r="G36" s="134"/>
      <c r="H36" s="134"/>
      <c r="I36" s="134"/>
      <c r="J36" s="146">
        <v>0.15</v>
      </c>
      <c r="K36" s="145">
        <f>0</f>
        <v>0</v>
      </c>
      <c r="L36" s="26"/>
      <c r="M36" s="35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</row>
    <row r="37" spans="1:32" s="2" customFormat="1" ht="14.45" hidden="1" customHeight="1" x14ac:dyDescent="0.2">
      <c r="A37" s="26"/>
      <c r="B37" s="133"/>
      <c r="C37" s="134"/>
      <c r="D37" s="134"/>
      <c r="E37" s="135" t="s">
        <v>37</v>
      </c>
      <c r="F37" s="145">
        <f>ROUND((SUM(BJ118:BJ166)),  2)</f>
        <v>0</v>
      </c>
      <c r="G37" s="134"/>
      <c r="H37" s="134"/>
      <c r="I37" s="134"/>
      <c r="J37" s="146">
        <v>0</v>
      </c>
      <c r="K37" s="145">
        <f>0</f>
        <v>0</v>
      </c>
      <c r="L37" s="26"/>
      <c r="M37" s="35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</row>
    <row r="38" spans="1:32" s="2" customFormat="1" ht="6.95" customHeight="1" x14ac:dyDescent="0.2">
      <c r="A38" s="26"/>
      <c r="B38" s="133"/>
      <c r="C38" s="134"/>
      <c r="D38" s="134"/>
      <c r="E38" s="134"/>
      <c r="F38" s="134"/>
      <c r="G38" s="134"/>
      <c r="H38" s="134"/>
      <c r="I38" s="134"/>
      <c r="J38" s="134"/>
      <c r="K38" s="134"/>
      <c r="L38" s="26"/>
      <c r="M38" s="35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s="2" customFormat="1" ht="25.35" customHeight="1" x14ac:dyDescent="0.2">
      <c r="A39" s="26"/>
      <c r="B39" s="133"/>
      <c r="C39" s="147"/>
      <c r="D39" s="148" t="s">
        <v>38</v>
      </c>
      <c r="E39" s="149"/>
      <c r="F39" s="149"/>
      <c r="G39" s="150" t="s">
        <v>39</v>
      </c>
      <c r="H39" s="151" t="s">
        <v>40</v>
      </c>
      <c r="I39" s="151"/>
      <c r="J39" s="149"/>
      <c r="K39" s="152">
        <f>SUM(K30:K37)</f>
        <v>340454.31</v>
      </c>
      <c r="L39" s="90"/>
      <c r="M39" s="35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</row>
    <row r="40" spans="1:32" s="2" customFormat="1" ht="14.45" customHeight="1" x14ac:dyDescent="0.2">
      <c r="A40" s="26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26"/>
      <c r="M40" s="35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</row>
    <row r="41" spans="1:32" s="1" customFormat="1" ht="14.45" customHeight="1" x14ac:dyDescent="0.2">
      <c r="B41" s="153"/>
      <c r="C41" s="85"/>
      <c r="D41" s="85"/>
      <c r="E41" s="85"/>
      <c r="F41" s="85"/>
      <c r="G41" s="85"/>
      <c r="H41" s="85"/>
      <c r="I41" s="85"/>
      <c r="J41" s="85"/>
      <c r="K41" s="85"/>
      <c r="M41" s="18"/>
    </row>
    <row r="42" spans="1:32" s="1" customFormat="1" ht="14.45" customHeight="1" x14ac:dyDescent="0.2">
      <c r="B42" s="153"/>
      <c r="C42" s="85"/>
      <c r="D42" s="85"/>
      <c r="E42" s="85"/>
      <c r="F42" s="85"/>
      <c r="G42" s="85"/>
      <c r="H42" s="85"/>
      <c r="I42" s="85"/>
      <c r="J42" s="85"/>
      <c r="K42" s="85"/>
      <c r="M42" s="18"/>
    </row>
    <row r="43" spans="1:32" s="1" customFormat="1" ht="14.45" customHeight="1" x14ac:dyDescent="0.2">
      <c r="B43" s="153"/>
      <c r="C43" s="85"/>
      <c r="D43" s="85"/>
      <c r="E43" s="85"/>
      <c r="F43" s="85"/>
      <c r="G43" s="85"/>
      <c r="H43" s="85"/>
      <c r="I43" s="85"/>
      <c r="J43" s="85"/>
      <c r="K43" s="85"/>
      <c r="M43" s="18"/>
    </row>
    <row r="44" spans="1:32" s="1" customFormat="1" ht="14.45" customHeight="1" x14ac:dyDescent="0.2">
      <c r="B44" s="153"/>
      <c r="C44" s="85"/>
      <c r="D44" s="85"/>
      <c r="E44" s="85"/>
      <c r="F44" s="85"/>
      <c r="G44" s="85"/>
      <c r="H44" s="85"/>
      <c r="I44" s="85"/>
      <c r="J44" s="85"/>
      <c r="K44" s="85"/>
      <c r="M44" s="18"/>
    </row>
    <row r="45" spans="1:32" s="1" customFormat="1" ht="14.45" customHeight="1" x14ac:dyDescent="0.2">
      <c r="B45" s="153"/>
      <c r="C45" s="85"/>
      <c r="D45" s="85"/>
      <c r="E45" s="85"/>
      <c r="F45" s="85"/>
      <c r="G45" s="85"/>
      <c r="H45" s="85"/>
      <c r="I45" s="85"/>
      <c r="J45" s="85"/>
      <c r="K45" s="85"/>
      <c r="M45" s="18"/>
    </row>
    <row r="46" spans="1:32" s="1" customFormat="1" ht="14.45" customHeight="1" x14ac:dyDescent="0.2">
      <c r="B46" s="153"/>
      <c r="C46" s="85"/>
      <c r="D46" s="85"/>
      <c r="E46" s="85"/>
      <c r="F46" s="85"/>
      <c r="G46" s="85"/>
      <c r="H46" s="85"/>
      <c r="I46" s="85"/>
      <c r="J46" s="85"/>
      <c r="K46" s="85"/>
      <c r="M46" s="18"/>
    </row>
    <row r="47" spans="1:32" s="1" customFormat="1" ht="14.45" customHeight="1" x14ac:dyDescent="0.2">
      <c r="B47" s="153"/>
      <c r="C47" s="85"/>
      <c r="D47" s="85"/>
      <c r="E47" s="85"/>
      <c r="F47" s="85"/>
      <c r="G47" s="85"/>
      <c r="H47" s="85"/>
      <c r="I47" s="85"/>
      <c r="J47" s="85"/>
      <c r="K47" s="85"/>
      <c r="M47" s="18"/>
    </row>
    <row r="48" spans="1:32" s="1" customFormat="1" ht="14.45" customHeight="1" x14ac:dyDescent="0.2">
      <c r="B48" s="153"/>
      <c r="C48" s="85"/>
      <c r="D48" s="85"/>
      <c r="E48" s="85"/>
      <c r="F48" s="85"/>
      <c r="G48" s="85"/>
      <c r="H48" s="85"/>
      <c r="I48" s="85"/>
      <c r="J48" s="85"/>
      <c r="K48" s="85"/>
      <c r="M48" s="18"/>
    </row>
    <row r="49" spans="1:32" s="1" customFormat="1" ht="14.45" customHeight="1" x14ac:dyDescent="0.2">
      <c r="B49" s="153"/>
      <c r="C49" s="85"/>
      <c r="D49" s="85"/>
      <c r="E49" s="85"/>
      <c r="F49" s="85"/>
      <c r="G49" s="85"/>
      <c r="H49" s="85"/>
      <c r="I49" s="85"/>
      <c r="J49" s="85"/>
      <c r="K49" s="85"/>
      <c r="M49" s="18"/>
    </row>
    <row r="50" spans="1:32" s="2" customFormat="1" ht="14.45" customHeight="1" x14ac:dyDescent="0.2">
      <c r="B50" s="154"/>
      <c r="C50" s="155"/>
      <c r="D50" s="156" t="s">
        <v>41</v>
      </c>
      <c r="E50" s="157"/>
      <c r="F50" s="157"/>
      <c r="G50" s="156" t="s">
        <v>42</v>
      </c>
      <c r="H50" s="157"/>
      <c r="I50" s="157"/>
      <c r="J50" s="157"/>
      <c r="K50" s="157"/>
      <c r="L50" s="37"/>
      <c r="M50" s="35"/>
    </row>
    <row r="51" spans="1:32" x14ac:dyDescent="0.2">
      <c r="B51" s="153"/>
      <c r="C51" s="85"/>
      <c r="D51" s="85"/>
      <c r="E51" s="85"/>
      <c r="F51" s="85"/>
      <c r="G51" s="85"/>
      <c r="H51" s="85"/>
      <c r="I51" s="85"/>
      <c r="J51" s="85"/>
      <c r="K51" s="85"/>
      <c r="M51" s="18"/>
    </row>
    <row r="52" spans="1:32" x14ac:dyDescent="0.2">
      <c r="B52" s="153"/>
      <c r="C52" s="85"/>
      <c r="D52" s="85"/>
      <c r="E52" s="85"/>
      <c r="F52" s="85"/>
      <c r="G52" s="85"/>
      <c r="H52" s="85"/>
      <c r="I52" s="85"/>
      <c r="J52" s="85"/>
      <c r="K52" s="85"/>
      <c r="M52" s="18"/>
    </row>
    <row r="53" spans="1:32" x14ac:dyDescent="0.2">
      <c r="B53" s="153"/>
      <c r="C53" s="85"/>
      <c r="D53" s="85"/>
      <c r="E53" s="85"/>
      <c r="F53" s="85"/>
      <c r="G53" s="85"/>
      <c r="H53" s="85"/>
      <c r="I53" s="85"/>
      <c r="J53" s="85"/>
      <c r="K53" s="85"/>
      <c r="M53" s="18"/>
    </row>
    <row r="54" spans="1:32" x14ac:dyDescent="0.2">
      <c r="B54" s="153"/>
      <c r="C54" s="85"/>
      <c r="D54" s="85"/>
      <c r="E54" s="85"/>
      <c r="F54" s="85"/>
      <c r="G54" s="85"/>
      <c r="H54" s="85"/>
      <c r="I54" s="85"/>
      <c r="J54" s="85"/>
      <c r="K54" s="85"/>
      <c r="M54" s="18"/>
    </row>
    <row r="55" spans="1:32" x14ac:dyDescent="0.2">
      <c r="B55" s="153"/>
      <c r="C55" s="85"/>
      <c r="D55" s="85"/>
      <c r="E55" s="85"/>
      <c r="F55" s="85"/>
      <c r="G55" s="85"/>
      <c r="H55" s="85"/>
      <c r="I55" s="85"/>
      <c r="J55" s="85"/>
      <c r="K55" s="85"/>
      <c r="M55" s="18"/>
    </row>
    <row r="56" spans="1:32" x14ac:dyDescent="0.2">
      <c r="B56" s="153"/>
      <c r="C56" s="85"/>
      <c r="D56" s="85"/>
      <c r="E56" s="85"/>
      <c r="F56" s="85"/>
      <c r="G56" s="85"/>
      <c r="H56" s="85"/>
      <c r="I56" s="85"/>
      <c r="J56" s="85"/>
      <c r="K56" s="85"/>
      <c r="M56" s="18"/>
    </row>
    <row r="57" spans="1:32" x14ac:dyDescent="0.2">
      <c r="B57" s="153"/>
      <c r="C57" s="85"/>
      <c r="D57" s="85"/>
      <c r="E57" s="85"/>
      <c r="F57" s="85"/>
      <c r="G57" s="85"/>
      <c r="H57" s="85"/>
      <c r="I57" s="85"/>
      <c r="J57" s="85"/>
      <c r="K57" s="85"/>
      <c r="M57" s="18"/>
    </row>
    <row r="58" spans="1:32" x14ac:dyDescent="0.2">
      <c r="B58" s="153"/>
      <c r="C58" s="85"/>
      <c r="D58" s="85"/>
      <c r="E58" s="85"/>
      <c r="F58" s="85"/>
      <c r="G58" s="85"/>
      <c r="H58" s="85"/>
      <c r="I58" s="85"/>
      <c r="J58" s="85"/>
      <c r="K58" s="85"/>
      <c r="M58" s="18"/>
    </row>
    <row r="59" spans="1:32" x14ac:dyDescent="0.2">
      <c r="B59" s="153"/>
      <c r="C59" s="85"/>
      <c r="D59" s="85"/>
      <c r="E59" s="85"/>
      <c r="F59" s="85"/>
      <c r="G59" s="85"/>
      <c r="H59" s="85"/>
      <c r="I59" s="85"/>
      <c r="J59" s="85"/>
      <c r="K59" s="85"/>
      <c r="M59" s="18"/>
    </row>
    <row r="60" spans="1:32" x14ac:dyDescent="0.2">
      <c r="B60" s="153"/>
      <c r="C60" s="85"/>
      <c r="D60" s="85"/>
      <c r="E60" s="85"/>
      <c r="F60" s="85"/>
      <c r="G60" s="85"/>
      <c r="H60" s="85"/>
      <c r="I60" s="85"/>
      <c r="J60" s="85"/>
      <c r="K60" s="85"/>
      <c r="M60" s="18"/>
    </row>
    <row r="61" spans="1:32" s="2" customFormat="1" ht="12.75" x14ac:dyDescent="0.2">
      <c r="A61" s="26"/>
      <c r="B61" s="133"/>
      <c r="C61" s="134"/>
      <c r="D61" s="158" t="s">
        <v>43</v>
      </c>
      <c r="E61" s="159"/>
      <c r="F61" s="160" t="s">
        <v>44</v>
      </c>
      <c r="G61" s="158" t="s">
        <v>43</v>
      </c>
      <c r="H61" s="159"/>
      <c r="I61" s="159"/>
      <c r="J61" s="159"/>
      <c r="K61" s="161" t="s">
        <v>44</v>
      </c>
      <c r="L61" s="29"/>
      <c r="M61" s="35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</row>
    <row r="62" spans="1:32" x14ac:dyDescent="0.2">
      <c r="B62" s="153"/>
      <c r="C62" s="85"/>
      <c r="D62" s="85"/>
      <c r="E62" s="85"/>
      <c r="F62" s="85"/>
      <c r="G62" s="85"/>
      <c r="H62" s="85"/>
      <c r="I62" s="85"/>
      <c r="J62" s="85"/>
      <c r="K62" s="85"/>
      <c r="M62" s="18"/>
    </row>
    <row r="63" spans="1:32" x14ac:dyDescent="0.2">
      <c r="B63" s="153"/>
      <c r="C63" s="85"/>
      <c r="D63" s="85"/>
      <c r="E63" s="85"/>
      <c r="F63" s="85"/>
      <c r="G63" s="85"/>
      <c r="H63" s="85"/>
      <c r="I63" s="85"/>
      <c r="J63" s="85"/>
      <c r="K63" s="85"/>
      <c r="M63" s="18"/>
    </row>
    <row r="64" spans="1:32" x14ac:dyDescent="0.2">
      <c r="B64" s="153"/>
      <c r="C64" s="85"/>
      <c r="D64" s="85"/>
      <c r="E64" s="85"/>
      <c r="F64" s="85"/>
      <c r="G64" s="85"/>
      <c r="H64" s="85"/>
      <c r="I64" s="85"/>
      <c r="J64" s="85"/>
      <c r="K64" s="85"/>
      <c r="M64" s="18"/>
    </row>
    <row r="65" spans="1:32" s="2" customFormat="1" ht="12.75" x14ac:dyDescent="0.2">
      <c r="A65" s="26"/>
      <c r="B65" s="133"/>
      <c r="C65" s="134"/>
      <c r="D65" s="156" t="s">
        <v>45</v>
      </c>
      <c r="E65" s="162"/>
      <c r="F65" s="162"/>
      <c r="G65" s="156" t="s">
        <v>46</v>
      </c>
      <c r="H65" s="162"/>
      <c r="I65" s="162"/>
      <c r="J65" s="162"/>
      <c r="K65" s="162"/>
      <c r="L65" s="39"/>
      <c r="M65" s="35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</row>
    <row r="66" spans="1:32" x14ac:dyDescent="0.2">
      <c r="B66" s="153"/>
      <c r="C66" s="85"/>
      <c r="D66" s="85"/>
      <c r="E66" s="85"/>
      <c r="F66" s="85"/>
      <c r="G66" s="85"/>
      <c r="H66" s="85"/>
      <c r="I66" s="85"/>
      <c r="J66" s="85"/>
      <c r="K66" s="85"/>
      <c r="M66" s="18"/>
    </row>
    <row r="67" spans="1:32" x14ac:dyDescent="0.2">
      <c r="B67" s="153"/>
      <c r="C67" s="85"/>
      <c r="D67" s="85"/>
      <c r="E67" s="85"/>
      <c r="F67" s="85"/>
      <c r="G67" s="85"/>
      <c r="H67" s="85"/>
      <c r="I67" s="85"/>
      <c r="J67" s="85"/>
      <c r="K67" s="85"/>
      <c r="M67" s="18"/>
    </row>
    <row r="68" spans="1:32" x14ac:dyDescent="0.2">
      <c r="B68" s="153"/>
      <c r="C68" s="85"/>
      <c r="D68" s="85"/>
      <c r="E68" s="85"/>
      <c r="F68" s="85"/>
      <c r="G68" s="85"/>
      <c r="H68" s="85"/>
      <c r="I68" s="85"/>
      <c r="J68" s="85"/>
      <c r="K68" s="85"/>
      <c r="M68" s="18"/>
    </row>
    <row r="69" spans="1:32" x14ac:dyDescent="0.2">
      <c r="B69" s="153"/>
      <c r="C69" s="85"/>
      <c r="D69" s="85"/>
      <c r="E69" s="85"/>
      <c r="F69" s="85"/>
      <c r="G69" s="85"/>
      <c r="H69" s="85"/>
      <c r="I69" s="85"/>
      <c r="J69" s="85"/>
      <c r="K69" s="85"/>
      <c r="M69" s="18"/>
    </row>
    <row r="70" spans="1:32" x14ac:dyDescent="0.2">
      <c r="B70" s="153"/>
      <c r="C70" s="85"/>
      <c r="D70" s="85"/>
      <c r="E70" s="85"/>
      <c r="F70" s="85"/>
      <c r="G70" s="85"/>
      <c r="H70" s="85"/>
      <c r="I70" s="85"/>
      <c r="J70" s="85"/>
      <c r="K70" s="85"/>
      <c r="M70" s="18"/>
    </row>
    <row r="71" spans="1:32" x14ac:dyDescent="0.2">
      <c r="B71" s="153"/>
      <c r="C71" s="85"/>
      <c r="D71" s="85"/>
      <c r="E71" s="85"/>
      <c r="F71" s="85"/>
      <c r="G71" s="85"/>
      <c r="H71" s="85"/>
      <c r="I71" s="85"/>
      <c r="J71" s="85"/>
      <c r="K71" s="85"/>
      <c r="M71" s="18"/>
    </row>
    <row r="72" spans="1:32" x14ac:dyDescent="0.2">
      <c r="B72" s="153"/>
      <c r="C72" s="85"/>
      <c r="D72" s="85"/>
      <c r="E72" s="85"/>
      <c r="F72" s="85"/>
      <c r="G72" s="85"/>
      <c r="H72" s="85"/>
      <c r="I72" s="85"/>
      <c r="J72" s="85"/>
      <c r="K72" s="85"/>
      <c r="M72" s="18"/>
    </row>
    <row r="73" spans="1:32" x14ac:dyDescent="0.2">
      <c r="B73" s="153"/>
      <c r="C73" s="85"/>
      <c r="D73" s="85"/>
      <c r="E73" s="85"/>
      <c r="F73" s="85"/>
      <c r="G73" s="85"/>
      <c r="H73" s="85"/>
      <c r="I73" s="85"/>
      <c r="J73" s="85"/>
      <c r="K73" s="85"/>
      <c r="M73" s="18"/>
    </row>
    <row r="74" spans="1:32" x14ac:dyDescent="0.2">
      <c r="B74" s="153"/>
      <c r="C74" s="85"/>
      <c r="D74" s="85"/>
      <c r="E74" s="85"/>
      <c r="F74" s="85"/>
      <c r="G74" s="85"/>
      <c r="H74" s="85"/>
      <c r="I74" s="85"/>
      <c r="J74" s="85"/>
      <c r="K74" s="85"/>
      <c r="M74" s="18"/>
    </row>
    <row r="75" spans="1:32" x14ac:dyDescent="0.2">
      <c r="B75" s="153"/>
      <c r="C75" s="85"/>
      <c r="D75" s="85"/>
      <c r="E75" s="85"/>
      <c r="F75" s="85"/>
      <c r="G75" s="85"/>
      <c r="H75" s="85"/>
      <c r="I75" s="85"/>
      <c r="J75" s="85"/>
      <c r="K75" s="85"/>
      <c r="M75" s="18"/>
    </row>
    <row r="76" spans="1:32" s="2" customFormat="1" ht="12.75" x14ac:dyDescent="0.2">
      <c r="A76" s="26"/>
      <c r="B76" s="133"/>
      <c r="C76" s="134"/>
      <c r="D76" s="158" t="s">
        <v>43</v>
      </c>
      <c r="E76" s="159"/>
      <c r="F76" s="160" t="s">
        <v>44</v>
      </c>
      <c r="G76" s="158" t="s">
        <v>43</v>
      </c>
      <c r="H76" s="159"/>
      <c r="I76" s="159"/>
      <c r="J76" s="159"/>
      <c r="K76" s="161" t="s">
        <v>44</v>
      </c>
      <c r="L76" s="29"/>
      <c r="M76" s="35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</row>
    <row r="77" spans="1:32" s="2" customFormat="1" ht="14.45" customHeight="1" x14ac:dyDescent="0.2">
      <c r="A77" s="26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41"/>
      <c r="M77" s="35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</row>
    <row r="78" spans="1:32" x14ac:dyDescent="0.2">
      <c r="B78" s="85"/>
      <c r="C78" s="85"/>
      <c r="D78" s="85"/>
      <c r="E78" s="85"/>
      <c r="F78" s="85"/>
      <c r="G78" s="85"/>
      <c r="H78" s="85"/>
      <c r="I78" s="85"/>
      <c r="J78" s="85"/>
      <c r="K78" s="85"/>
    </row>
    <row r="79" spans="1:32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</row>
    <row r="80" spans="1:32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</row>
    <row r="81" spans="1:48" s="2" customFormat="1" ht="6.95" customHeight="1" x14ac:dyDescent="0.2">
      <c r="A81" s="26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43"/>
      <c r="M81" s="35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</row>
    <row r="82" spans="1:48" s="2" customFormat="1" ht="24.95" customHeight="1" x14ac:dyDescent="0.2">
      <c r="A82" s="26"/>
      <c r="B82" s="133"/>
      <c r="C82" s="167" t="s">
        <v>85</v>
      </c>
      <c r="D82" s="134"/>
      <c r="E82" s="134"/>
      <c r="F82" s="134"/>
      <c r="G82" s="134"/>
      <c r="H82" s="134"/>
      <c r="I82" s="134"/>
      <c r="J82" s="134"/>
      <c r="K82" s="134"/>
      <c r="L82" s="26"/>
      <c r="M82" s="35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</row>
    <row r="83" spans="1:48" s="2" customFormat="1" ht="6.95" customHeight="1" x14ac:dyDescent="0.2">
      <c r="A83" s="26"/>
      <c r="B83" s="133"/>
      <c r="C83" s="134"/>
      <c r="D83" s="134"/>
      <c r="E83" s="134"/>
      <c r="F83" s="134"/>
      <c r="G83" s="134"/>
      <c r="H83" s="134"/>
      <c r="I83" s="134"/>
      <c r="J83" s="134"/>
      <c r="K83" s="134"/>
      <c r="L83" s="26"/>
      <c r="M83" s="35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</row>
    <row r="84" spans="1:48" s="2" customFormat="1" ht="12" customHeight="1" x14ac:dyDescent="0.2">
      <c r="A84" s="26"/>
      <c r="B84" s="133"/>
      <c r="C84" s="135" t="s">
        <v>13</v>
      </c>
      <c r="D84" s="134"/>
      <c r="E84" s="134"/>
      <c r="F84" s="134"/>
      <c r="G84" s="134"/>
      <c r="H84" s="134"/>
      <c r="I84" s="134"/>
      <c r="J84" s="134"/>
      <c r="K84" s="134"/>
      <c r="L84" s="26"/>
      <c r="M84" s="35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</row>
    <row r="85" spans="1:48" s="2" customFormat="1" ht="16.5" customHeight="1" x14ac:dyDescent="0.2">
      <c r="A85" s="26"/>
      <c r="B85" s="133"/>
      <c r="C85" s="134"/>
      <c r="D85" s="134"/>
      <c r="E85" s="247" t="str">
        <f>E7</f>
        <v>Dodávka elektroinstalačního materiálu OŘ Plzeň 2023/2024</v>
      </c>
      <c r="F85" s="248"/>
      <c r="G85" s="248"/>
      <c r="H85" s="248"/>
      <c r="I85" s="135"/>
      <c r="J85" s="134"/>
      <c r="K85" s="134"/>
      <c r="L85" s="26"/>
      <c r="M85" s="35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</row>
    <row r="86" spans="1:48" s="2" customFormat="1" ht="12" customHeight="1" x14ac:dyDescent="0.2">
      <c r="A86" s="26"/>
      <c r="B86" s="133"/>
      <c r="C86" s="135" t="s">
        <v>83</v>
      </c>
      <c r="D86" s="134"/>
      <c r="E86" s="134"/>
      <c r="F86" s="134"/>
      <c r="G86" s="134"/>
      <c r="H86" s="134"/>
      <c r="I86" s="134"/>
      <c r="J86" s="134"/>
      <c r="K86" s="134"/>
      <c r="L86" s="26"/>
      <c r="M86" s="35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</row>
    <row r="87" spans="1:48" s="2" customFormat="1" ht="16.5" customHeight="1" x14ac:dyDescent="0.2">
      <c r="A87" s="26"/>
      <c r="B87" s="133"/>
      <c r="C87" s="134"/>
      <c r="D87" s="134"/>
      <c r="E87" s="245" t="str">
        <f>E9</f>
        <v>02 - ÚRS</v>
      </c>
      <c r="F87" s="246"/>
      <c r="G87" s="246"/>
      <c r="H87" s="246"/>
      <c r="I87" s="134"/>
      <c r="J87" s="134"/>
      <c r="K87" s="134"/>
      <c r="L87" s="26"/>
      <c r="M87" s="35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</row>
    <row r="88" spans="1:48" s="2" customFormat="1" ht="6.95" customHeight="1" x14ac:dyDescent="0.2">
      <c r="A88" s="26"/>
      <c r="B88" s="133"/>
      <c r="C88" s="134"/>
      <c r="D88" s="134"/>
      <c r="E88" s="134"/>
      <c r="F88" s="134"/>
      <c r="G88" s="134"/>
      <c r="H88" s="134"/>
      <c r="I88" s="134"/>
      <c r="J88" s="134"/>
      <c r="K88" s="134"/>
      <c r="L88" s="26"/>
      <c r="M88" s="35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</row>
    <row r="89" spans="1:48" s="2" customFormat="1" ht="12" customHeight="1" x14ac:dyDescent="0.2">
      <c r="A89" s="26"/>
      <c r="B89" s="133"/>
      <c r="C89" s="135" t="s">
        <v>17</v>
      </c>
      <c r="D89" s="134"/>
      <c r="E89" s="134"/>
      <c r="F89" s="136" t="str">
        <f>F12</f>
        <v xml:space="preserve"> </v>
      </c>
      <c r="G89" s="134"/>
      <c r="H89" s="134"/>
      <c r="I89" s="134"/>
      <c r="J89" s="135" t="s">
        <v>19</v>
      </c>
      <c r="K89" s="168">
        <f>IF(K12="","",K12)</f>
        <v>44880</v>
      </c>
      <c r="L89" s="26"/>
      <c r="M89" s="35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</row>
    <row r="90" spans="1:48" s="2" customFormat="1" ht="6.95" customHeight="1" x14ac:dyDescent="0.2">
      <c r="A90" s="26"/>
      <c r="B90" s="133"/>
      <c r="C90" s="134"/>
      <c r="D90" s="134"/>
      <c r="E90" s="134"/>
      <c r="F90" s="134"/>
      <c r="G90" s="134"/>
      <c r="H90" s="134"/>
      <c r="I90" s="134"/>
      <c r="J90" s="134"/>
      <c r="K90" s="134"/>
      <c r="L90" s="26"/>
      <c r="M90" s="35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</row>
    <row r="91" spans="1:48" s="2" customFormat="1" ht="15.2" customHeight="1" x14ac:dyDescent="0.2">
      <c r="A91" s="26"/>
      <c r="B91" s="133"/>
      <c r="C91" s="135" t="s">
        <v>20</v>
      </c>
      <c r="D91" s="134"/>
      <c r="E91" s="134"/>
      <c r="F91" s="136" t="str">
        <f>E15</f>
        <v xml:space="preserve"> </v>
      </c>
      <c r="G91" s="134"/>
      <c r="H91" s="134"/>
      <c r="I91" s="134"/>
      <c r="J91" s="135" t="s">
        <v>24</v>
      </c>
      <c r="K91" s="139" t="str">
        <f>E21</f>
        <v xml:space="preserve"> </v>
      </c>
      <c r="L91" s="26"/>
      <c r="M91" s="35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</row>
    <row r="92" spans="1:48" s="2" customFormat="1" ht="15.2" customHeight="1" x14ac:dyDescent="0.2">
      <c r="A92" s="26"/>
      <c r="B92" s="133"/>
      <c r="C92" s="135" t="s">
        <v>23</v>
      </c>
      <c r="D92" s="134"/>
      <c r="E92" s="134"/>
      <c r="F92" s="136" t="str">
        <f>IF(E18="","",E18)</f>
        <v xml:space="preserve"> </v>
      </c>
      <c r="G92" s="134"/>
      <c r="H92" s="134"/>
      <c r="I92" s="134"/>
      <c r="J92" s="135" t="s">
        <v>26</v>
      </c>
      <c r="K92" s="139" t="str">
        <f>E24</f>
        <v xml:space="preserve"> </v>
      </c>
      <c r="L92" s="26"/>
      <c r="M92" s="35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</row>
    <row r="93" spans="1:48" s="2" customFormat="1" ht="10.35" customHeight="1" x14ac:dyDescent="0.2">
      <c r="A93" s="26"/>
      <c r="B93" s="133"/>
      <c r="C93" s="134"/>
      <c r="D93" s="134"/>
      <c r="E93" s="134"/>
      <c r="F93" s="134"/>
      <c r="G93" s="134"/>
      <c r="H93" s="134"/>
      <c r="I93" s="134"/>
      <c r="J93" s="134"/>
      <c r="K93" s="134"/>
      <c r="L93" s="26"/>
      <c r="M93" s="35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</row>
    <row r="94" spans="1:48" s="2" customFormat="1" ht="29.25" customHeight="1" x14ac:dyDescent="0.2">
      <c r="A94" s="26"/>
      <c r="B94" s="133"/>
      <c r="C94" s="169" t="s">
        <v>86</v>
      </c>
      <c r="D94" s="147"/>
      <c r="E94" s="147"/>
      <c r="F94" s="147"/>
      <c r="G94" s="147"/>
      <c r="H94" s="147"/>
      <c r="I94" s="147"/>
      <c r="J94" s="147"/>
      <c r="K94" s="170" t="s">
        <v>87</v>
      </c>
      <c r="L94" s="89"/>
      <c r="M94" s="35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</row>
    <row r="95" spans="1:48" s="2" customFormat="1" ht="10.35" customHeight="1" x14ac:dyDescent="0.2">
      <c r="A95" s="26"/>
      <c r="B95" s="133"/>
      <c r="C95" s="134"/>
      <c r="D95" s="134"/>
      <c r="E95" s="134"/>
      <c r="F95" s="134"/>
      <c r="G95" s="134"/>
      <c r="H95" s="134"/>
      <c r="I95" s="134"/>
      <c r="J95" s="134"/>
      <c r="K95" s="134"/>
      <c r="L95" s="26"/>
      <c r="M95" s="35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</row>
    <row r="96" spans="1:48" s="2" customFormat="1" ht="22.9" customHeight="1" x14ac:dyDescent="0.2">
      <c r="A96" s="26"/>
      <c r="B96" s="133"/>
      <c r="C96" s="171" t="s">
        <v>88</v>
      </c>
      <c r="D96" s="134"/>
      <c r="E96" s="134"/>
      <c r="F96" s="134"/>
      <c r="G96" s="134"/>
      <c r="H96" s="134"/>
      <c r="I96" s="134"/>
      <c r="J96" s="134"/>
      <c r="K96" s="142">
        <f>K118</f>
        <v>281367.2</v>
      </c>
      <c r="L96" s="26"/>
      <c r="M96" s="35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V96" s="15" t="s">
        <v>89</v>
      </c>
    </row>
    <row r="97" spans="1:32" s="9" customFormat="1" ht="24.95" customHeight="1" x14ac:dyDescent="0.2">
      <c r="B97" s="172"/>
      <c r="C97" s="173"/>
      <c r="D97" s="174" t="s">
        <v>2061</v>
      </c>
      <c r="E97" s="175"/>
      <c r="F97" s="175"/>
      <c r="G97" s="175"/>
      <c r="H97" s="175"/>
      <c r="I97" s="175"/>
      <c r="J97" s="175"/>
      <c r="K97" s="176">
        <f>K119</f>
        <v>281367.2</v>
      </c>
      <c r="M97" s="91"/>
    </row>
    <row r="98" spans="1:32" s="10" customFormat="1" ht="19.899999999999999" customHeight="1" x14ac:dyDescent="0.2">
      <c r="B98" s="177"/>
      <c r="C98" s="178"/>
      <c r="D98" s="179" t="s">
        <v>2062</v>
      </c>
      <c r="E98" s="180"/>
      <c r="F98" s="180"/>
      <c r="G98" s="180"/>
      <c r="H98" s="180"/>
      <c r="I98" s="180"/>
      <c r="J98" s="180"/>
      <c r="K98" s="181">
        <f>K125</f>
        <v>278565.7</v>
      </c>
      <c r="M98" s="92"/>
    </row>
    <row r="99" spans="1:32" s="2" customFormat="1" ht="21.75" customHeight="1" x14ac:dyDescent="0.2">
      <c r="A99" s="26"/>
      <c r="B99" s="133"/>
      <c r="C99" s="134"/>
      <c r="D99" s="134"/>
      <c r="E99" s="134"/>
      <c r="F99" s="134"/>
      <c r="G99" s="134"/>
      <c r="H99" s="134"/>
      <c r="I99" s="134"/>
      <c r="J99" s="134"/>
      <c r="K99" s="134"/>
      <c r="L99" s="26"/>
      <c r="M99" s="35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</row>
    <row r="100" spans="1:32" s="2" customFormat="1" ht="6.95" customHeight="1" x14ac:dyDescent="0.2">
      <c r="A100" s="26"/>
      <c r="B100" s="163"/>
      <c r="C100" s="164"/>
      <c r="D100" s="164"/>
      <c r="E100" s="164"/>
      <c r="F100" s="164"/>
      <c r="G100" s="164"/>
      <c r="H100" s="164"/>
      <c r="I100" s="164"/>
      <c r="J100" s="164"/>
      <c r="K100" s="164"/>
      <c r="L100" s="41"/>
      <c r="M100" s="35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</row>
    <row r="101" spans="1:32" x14ac:dyDescent="0.2">
      <c r="B101" s="85"/>
      <c r="C101" s="85"/>
      <c r="D101" s="85"/>
      <c r="E101" s="85"/>
      <c r="F101" s="85"/>
      <c r="G101" s="85"/>
      <c r="H101" s="85"/>
      <c r="I101" s="85"/>
      <c r="J101" s="85"/>
      <c r="K101" s="85"/>
    </row>
    <row r="102" spans="1:32" x14ac:dyDescent="0.2">
      <c r="B102" s="85"/>
      <c r="C102" s="85"/>
      <c r="D102" s="85"/>
      <c r="E102" s="85"/>
      <c r="F102" s="85"/>
      <c r="G102" s="85"/>
      <c r="H102" s="85"/>
      <c r="I102" s="85"/>
      <c r="J102" s="85"/>
      <c r="K102" s="85"/>
    </row>
    <row r="103" spans="1:32" x14ac:dyDescent="0.2">
      <c r="B103" s="85"/>
      <c r="C103" s="85"/>
      <c r="D103" s="85"/>
      <c r="E103" s="85"/>
      <c r="F103" s="85"/>
      <c r="G103" s="85"/>
      <c r="H103" s="85"/>
      <c r="I103" s="85"/>
      <c r="J103" s="85"/>
      <c r="K103" s="85"/>
    </row>
    <row r="104" spans="1:32" s="2" customFormat="1" ht="6.95" customHeight="1" x14ac:dyDescent="0.2">
      <c r="A104" s="26"/>
      <c r="B104" s="165"/>
      <c r="C104" s="166"/>
      <c r="D104" s="166"/>
      <c r="E104" s="166"/>
      <c r="F104" s="166"/>
      <c r="G104" s="166"/>
      <c r="H104" s="166"/>
      <c r="I104" s="166"/>
      <c r="J104" s="166"/>
      <c r="K104" s="166"/>
      <c r="L104" s="43"/>
      <c r="M104" s="35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</row>
    <row r="105" spans="1:32" s="2" customFormat="1" ht="24.95" customHeight="1" x14ac:dyDescent="0.2">
      <c r="A105" s="26"/>
      <c r="B105" s="133"/>
      <c r="C105" s="167" t="s">
        <v>101</v>
      </c>
      <c r="D105" s="134"/>
      <c r="E105" s="134"/>
      <c r="F105" s="134"/>
      <c r="G105" s="134"/>
      <c r="H105" s="134"/>
      <c r="I105" s="134"/>
      <c r="J105" s="134"/>
      <c r="K105" s="134"/>
      <c r="L105" s="26"/>
      <c r="M105" s="35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</row>
    <row r="106" spans="1:32" s="2" customFormat="1" ht="6.95" customHeight="1" x14ac:dyDescent="0.2">
      <c r="A106" s="26"/>
      <c r="B106" s="133"/>
      <c r="C106" s="134"/>
      <c r="D106" s="134"/>
      <c r="E106" s="134"/>
      <c r="F106" s="134"/>
      <c r="G106" s="134"/>
      <c r="H106" s="134"/>
      <c r="I106" s="134"/>
      <c r="J106" s="134"/>
      <c r="K106" s="134"/>
      <c r="L106" s="26"/>
      <c r="M106" s="35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</row>
    <row r="107" spans="1:32" s="2" customFormat="1" ht="12" customHeight="1" x14ac:dyDescent="0.2">
      <c r="A107" s="26"/>
      <c r="B107" s="133"/>
      <c r="C107" s="135" t="s">
        <v>13</v>
      </c>
      <c r="D107" s="134"/>
      <c r="E107" s="134"/>
      <c r="F107" s="134"/>
      <c r="G107" s="134"/>
      <c r="H107" s="134"/>
      <c r="I107" s="134"/>
      <c r="J107" s="134"/>
      <c r="K107" s="134"/>
      <c r="L107" s="26"/>
      <c r="M107" s="35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</row>
    <row r="108" spans="1:32" s="2" customFormat="1" ht="16.5" customHeight="1" x14ac:dyDescent="0.2">
      <c r="A108" s="26"/>
      <c r="B108" s="133"/>
      <c r="C108" s="134"/>
      <c r="D108" s="134"/>
      <c r="E108" s="247" t="str">
        <f>E7</f>
        <v>Dodávka elektroinstalačního materiálu OŘ Plzeň 2023/2024</v>
      </c>
      <c r="F108" s="248"/>
      <c r="G108" s="248"/>
      <c r="H108" s="248"/>
      <c r="I108" s="135"/>
      <c r="J108" s="134"/>
      <c r="K108" s="134"/>
      <c r="L108" s="26"/>
      <c r="M108" s="35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</row>
    <row r="109" spans="1:32" s="2" customFormat="1" ht="12" customHeight="1" x14ac:dyDescent="0.2">
      <c r="A109" s="26"/>
      <c r="B109" s="133"/>
      <c r="C109" s="135" t="s">
        <v>83</v>
      </c>
      <c r="D109" s="134"/>
      <c r="E109" s="134"/>
      <c r="F109" s="134"/>
      <c r="G109" s="134"/>
      <c r="H109" s="134"/>
      <c r="I109" s="134"/>
      <c r="J109" s="134"/>
      <c r="K109" s="134"/>
      <c r="L109" s="26"/>
      <c r="M109" s="35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</row>
    <row r="110" spans="1:32" s="2" customFormat="1" ht="16.5" customHeight="1" x14ac:dyDescent="0.2">
      <c r="A110" s="26"/>
      <c r="B110" s="133"/>
      <c r="C110" s="134"/>
      <c r="D110" s="134"/>
      <c r="E110" s="245" t="str">
        <f>E9</f>
        <v>02 - ÚRS</v>
      </c>
      <c r="F110" s="246"/>
      <c r="G110" s="246"/>
      <c r="H110" s="246"/>
      <c r="I110" s="134"/>
      <c r="J110" s="134"/>
      <c r="K110" s="134"/>
      <c r="L110" s="26"/>
      <c r="M110" s="35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</row>
    <row r="111" spans="1:32" s="2" customFormat="1" ht="6.95" customHeight="1" x14ac:dyDescent="0.2">
      <c r="A111" s="26"/>
      <c r="B111" s="133"/>
      <c r="C111" s="134"/>
      <c r="D111" s="134"/>
      <c r="E111" s="134"/>
      <c r="F111" s="134"/>
      <c r="G111" s="134"/>
      <c r="H111" s="134"/>
      <c r="I111" s="134"/>
      <c r="J111" s="134"/>
      <c r="K111" s="134"/>
      <c r="L111" s="26"/>
      <c r="M111" s="35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</row>
    <row r="112" spans="1:32" s="2" customFormat="1" ht="12" customHeight="1" x14ac:dyDescent="0.2">
      <c r="A112" s="26"/>
      <c r="B112" s="133"/>
      <c r="C112" s="135" t="s">
        <v>17</v>
      </c>
      <c r="D112" s="134"/>
      <c r="E112" s="134"/>
      <c r="F112" s="136" t="str">
        <f>F12</f>
        <v xml:space="preserve"> </v>
      </c>
      <c r="G112" s="134"/>
      <c r="H112" s="134"/>
      <c r="I112" s="134"/>
      <c r="J112" s="135" t="s">
        <v>19</v>
      </c>
      <c r="K112" s="168">
        <f>IF(K12="","",K12)</f>
        <v>44880</v>
      </c>
      <c r="L112" s="26"/>
      <c r="M112" s="35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</row>
    <row r="113" spans="1:66" s="2" customFormat="1" ht="6.95" customHeight="1" x14ac:dyDescent="0.2">
      <c r="A113" s="26"/>
      <c r="B113" s="133"/>
      <c r="C113" s="134"/>
      <c r="D113" s="134"/>
      <c r="E113" s="134"/>
      <c r="F113" s="134"/>
      <c r="G113" s="134"/>
      <c r="H113" s="134"/>
      <c r="I113" s="134"/>
      <c r="J113" s="134"/>
      <c r="K113" s="134"/>
      <c r="L113" s="26"/>
      <c r="M113" s="35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</row>
    <row r="114" spans="1:66" s="2" customFormat="1" ht="15.2" customHeight="1" x14ac:dyDescent="0.2">
      <c r="A114" s="26"/>
      <c r="B114" s="133"/>
      <c r="C114" s="135" t="s">
        <v>20</v>
      </c>
      <c r="D114" s="134"/>
      <c r="E114" s="134"/>
      <c r="F114" s="136" t="str">
        <f>E15</f>
        <v xml:space="preserve"> </v>
      </c>
      <c r="G114" s="134"/>
      <c r="H114" s="134"/>
      <c r="I114" s="134"/>
      <c r="J114" s="135" t="s">
        <v>24</v>
      </c>
      <c r="K114" s="139" t="str">
        <f>E21</f>
        <v xml:space="preserve"> </v>
      </c>
      <c r="L114" s="26"/>
      <c r="M114" s="35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</row>
    <row r="115" spans="1:66" s="2" customFormat="1" ht="15.2" customHeight="1" x14ac:dyDescent="0.2">
      <c r="A115" s="26"/>
      <c r="B115" s="133"/>
      <c r="C115" s="135" t="s">
        <v>23</v>
      </c>
      <c r="D115" s="134"/>
      <c r="E115" s="134"/>
      <c r="F115" s="136" t="str">
        <f>IF(E18="","",E18)</f>
        <v xml:space="preserve"> </v>
      </c>
      <c r="G115" s="134"/>
      <c r="H115" s="134"/>
      <c r="I115" s="134"/>
      <c r="J115" s="135" t="s">
        <v>26</v>
      </c>
      <c r="K115" s="139" t="str">
        <f>E24</f>
        <v xml:space="preserve"> </v>
      </c>
      <c r="L115" s="26"/>
      <c r="M115" s="35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</row>
    <row r="116" spans="1:66" s="2" customFormat="1" ht="10.35" customHeight="1" x14ac:dyDescent="0.2">
      <c r="A116" s="26"/>
      <c r="B116" s="133"/>
      <c r="C116" s="134"/>
      <c r="D116" s="134"/>
      <c r="E116" s="134"/>
      <c r="F116" s="134"/>
      <c r="G116" s="134"/>
      <c r="H116" s="134"/>
      <c r="I116" s="134"/>
      <c r="J116" s="134"/>
      <c r="K116" s="134"/>
      <c r="L116" s="26"/>
      <c r="M116" s="35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</row>
    <row r="117" spans="1:66" s="11" customFormat="1" ht="29.25" customHeight="1" x14ac:dyDescent="0.2">
      <c r="A117" s="93"/>
      <c r="B117" s="182"/>
      <c r="C117" s="183" t="s">
        <v>102</v>
      </c>
      <c r="D117" s="184" t="s">
        <v>53</v>
      </c>
      <c r="E117" s="184" t="s">
        <v>49</v>
      </c>
      <c r="F117" s="184" t="s">
        <v>50</v>
      </c>
      <c r="G117" s="184" t="s">
        <v>103</v>
      </c>
      <c r="H117" s="184" t="s">
        <v>104</v>
      </c>
      <c r="I117" s="184"/>
      <c r="J117" s="184" t="s">
        <v>105</v>
      </c>
      <c r="K117" s="184" t="s">
        <v>87</v>
      </c>
      <c r="L117" s="94" t="s">
        <v>106</v>
      </c>
      <c r="M117" s="95"/>
      <c r="N117" s="55" t="s">
        <v>1</v>
      </c>
      <c r="O117" s="56" t="s">
        <v>32</v>
      </c>
      <c r="P117" s="56" t="s">
        <v>107</v>
      </c>
      <c r="Q117" s="56" t="s">
        <v>108</v>
      </c>
      <c r="R117" s="56" t="s">
        <v>109</v>
      </c>
      <c r="S117" s="56" t="s">
        <v>110</v>
      </c>
      <c r="T117" s="56" t="s">
        <v>111</v>
      </c>
      <c r="U117" s="57" t="s">
        <v>112</v>
      </c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</row>
    <row r="118" spans="1:66" s="2" customFormat="1" ht="22.9" customHeight="1" x14ac:dyDescent="0.25">
      <c r="A118" s="26"/>
      <c r="B118" s="133"/>
      <c r="C118" s="185" t="s">
        <v>113</v>
      </c>
      <c r="D118" s="134"/>
      <c r="E118" s="134"/>
      <c r="F118" s="134"/>
      <c r="G118" s="134"/>
      <c r="H118" s="134"/>
      <c r="I118" s="134"/>
      <c r="J118" s="134"/>
      <c r="K118" s="186">
        <f>BL118</f>
        <v>281367.2</v>
      </c>
      <c r="L118" s="26"/>
      <c r="M118" s="27"/>
      <c r="N118" s="58"/>
      <c r="O118" s="49"/>
      <c r="P118" s="59"/>
      <c r="Q118" s="96">
        <f>Q119</f>
        <v>0</v>
      </c>
      <c r="R118" s="59"/>
      <c r="S118" s="96">
        <f>S119</f>
        <v>0.47450000000000009</v>
      </c>
      <c r="T118" s="59"/>
      <c r="U118" s="97">
        <f>U119</f>
        <v>0</v>
      </c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U118" s="15" t="s">
        <v>67</v>
      </c>
      <c r="AV118" s="15" t="s">
        <v>89</v>
      </c>
      <c r="BL118" s="98">
        <f>BL119</f>
        <v>281367.2</v>
      </c>
    </row>
    <row r="119" spans="1:66" s="12" customFormat="1" ht="25.9" customHeight="1" x14ac:dyDescent="0.2">
      <c r="B119" s="187"/>
      <c r="C119" s="188"/>
      <c r="D119" s="189" t="s">
        <v>67</v>
      </c>
      <c r="E119" s="190" t="s">
        <v>2063</v>
      </c>
      <c r="F119" s="190" t="s">
        <v>411</v>
      </c>
      <c r="G119" s="188"/>
      <c r="H119" s="188"/>
      <c r="I119" s="188"/>
      <c r="J119" s="188"/>
      <c r="K119" s="191">
        <f>BL119</f>
        <v>281367.2</v>
      </c>
      <c r="M119" s="99"/>
      <c r="N119" s="101"/>
      <c r="O119" s="102"/>
      <c r="P119" s="102"/>
      <c r="Q119" s="103">
        <f>Q120+SUM(Q121:Q125)</f>
        <v>0</v>
      </c>
      <c r="R119" s="102"/>
      <c r="S119" s="103">
        <f>S120+SUM(S121:S125)</f>
        <v>0.47450000000000009</v>
      </c>
      <c r="T119" s="102"/>
      <c r="U119" s="104">
        <f>U120+SUM(U121:U125)</f>
        <v>0</v>
      </c>
      <c r="AS119" s="100" t="s">
        <v>116</v>
      </c>
      <c r="AU119" s="105" t="s">
        <v>67</v>
      </c>
      <c r="AV119" s="105" t="s">
        <v>68</v>
      </c>
      <c r="AZ119" s="100" t="s">
        <v>117</v>
      </c>
      <c r="BL119" s="106">
        <f>BL120+SUM(BL121:BL125)</f>
        <v>281367.2</v>
      </c>
    </row>
    <row r="120" spans="1:66" s="2" customFormat="1" ht="16.5" customHeight="1" x14ac:dyDescent="0.2">
      <c r="A120" s="26"/>
      <c r="B120" s="133"/>
      <c r="C120" s="192" t="s">
        <v>2064</v>
      </c>
      <c r="D120" s="192" t="s">
        <v>119</v>
      </c>
      <c r="E120" s="193" t="s">
        <v>2065</v>
      </c>
      <c r="F120" s="194" t="s">
        <v>2066</v>
      </c>
      <c r="G120" s="195" t="s">
        <v>122</v>
      </c>
      <c r="H120" s="196">
        <v>50</v>
      </c>
      <c r="I120" s="197">
        <v>9.52</v>
      </c>
      <c r="J120" s="197">
        <f>I120*'Rekapitulace stavby'!$AI$20</f>
        <v>9.52</v>
      </c>
      <c r="K120" s="197">
        <f>ROUND(J120*H120,2)</f>
        <v>476</v>
      </c>
      <c r="L120" s="107" t="s">
        <v>2067</v>
      </c>
      <c r="M120" s="108"/>
      <c r="N120" s="109" t="s">
        <v>1</v>
      </c>
      <c r="O120" s="110" t="s">
        <v>33</v>
      </c>
      <c r="P120" s="111">
        <v>0</v>
      </c>
      <c r="Q120" s="111">
        <f>P120*H120</f>
        <v>0</v>
      </c>
      <c r="R120" s="111">
        <v>3.0000000000000001E-5</v>
      </c>
      <c r="S120" s="111">
        <f>R120*H120</f>
        <v>1.5E-3</v>
      </c>
      <c r="T120" s="111">
        <v>0</v>
      </c>
      <c r="U120" s="112">
        <f>T120*H120</f>
        <v>0</v>
      </c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S120" s="113" t="s">
        <v>124</v>
      </c>
      <c r="AU120" s="113" t="s">
        <v>119</v>
      </c>
      <c r="AV120" s="113" t="s">
        <v>76</v>
      </c>
      <c r="AZ120" s="15" t="s">
        <v>117</v>
      </c>
      <c r="BF120" s="114">
        <f>IF(O120="základní",K120,0)</f>
        <v>476</v>
      </c>
      <c r="BG120" s="114">
        <f>IF(O120="snížená",K120,0)</f>
        <v>0</v>
      </c>
      <c r="BH120" s="114">
        <f>IF(O120="zákl. přenesená",K120,0)</f>
        <v>0</v>
      </c>
      <c r="BI120" s="114">
        <f>IF(O120="sníž. přenesená",K120,0)</f>
        <v>0</v>
      </c>
      <c r="BJ120" s="114">
        <f>IF(O120="nulová",K120,0)</f>
        <v>0</v>
      </c>
      <c r="BK120" s="15" t="s">
        <v>76</v>
      </c>
      <c r="BL120" s="114">
        <f>ROUND(J120*H120,2)</f>
        <v>476</v>
      </c>
      <c r="BM120" s="15" t="s">
        <v>125</v>
      </c>
      <c r="BN120" s="113" t="s">
        <v>2068</v>
      </c>
    </row>
    <row r="121" spans="1:66" s="2" customFormat="1" ht="16.5" customHeight="1" x14ac:dyDescent="0.2">
      <c r="A121" s="26"/>
      <c r="B121" s="133"/>
      <c r="C121" s="192" t="s">
        <v>2069</v>
      </c>
      <c r="D121" s="192" t="s">
        <v>119</v>
      </c>
      <c r="E121" s="193" t="s">
        <v>2070</v>
      </c>
      <c r="F121" s="194" t="s">
        <v>2071</v>
      </c>
      <c r="G121" s="195" t="s">
        <v>122</v>
      </c>
      <c r="H121" s="196">
        <v>50</v>
      </c>
      <c r="I121" s="197">
        <v>9.09</v>
      </c>
      <c r="J121" s="197">
        <f>I121*'Rekapitulace stavby'!$AI$20</f>
        <v>9.09</v>
      </c>
      <c r="K121" s="197">
        <f>ROUND(J121*H121,2)</f>
        <v>454.5</v>
      </c>
      <c r="L121" s="107" t="s">
        <v>2067</v>
      </c>
      <c r="M121" s="108"/>
      <c r="N121" s="109" t="s">
        <v>1</v>
      </c>
      <c r="O121" s="110" t="s">
        <v>33</v>
      </c>
      <c r="P121" s="111">
        <v>0</v>
      </c>
      <c r="Q121" s="111">
        <f>P121*H121</f>
        <v>0</v>
      </c>
      <c r="R121" s="111">
        <v>3.0000000000000001E-5</v>
      </c>
      <c r="S121" s="111">
        <f>R121*H121</f>
        <v>1.5E-3</v>
      </c>
      <c r="T121" s="111">
        <v>0</v>
      </c>
      <c r="U121" s="112">
        <f>T121*H121</f>
        <v>0</v>
      </c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S121" s="113" t="s">
        <v>124</v>
      </c>
      <c r="AU121" s="113" t="s">
        <v>119</v>
      </c>
      <c r="AV121" s="113" t="s">
        <v>76</v>
      </c>
      <c r="AZ121" s="15" t="s">
        <v>117</v>
      </c>
      <c r="BF121" s="114">
        <f>IF(O121="základní",K121,0)</f>
        <v>454.5</v>
      </c>
      <c r="BG121" s="114">
        <f>IF(O121="snížená",K121,0)</f>
        <v>0</v>
      </c>
      <c r="BH121" s="114">
        <f>IF(O121="zákl. přenesená",K121,0)</f>
        <v>0</v>
      </c>
      <c r="BI121" s="114">
        <f>IF(O121="sníž. přenesená",K121,0)</f>
        <v>0</v>
      </c>
      <c r="BJ121" s="114">
        <f>IF(O121="nulová",K121,0)</f>
        <v>0</v>
      </c>
      <c r="BK121" s="15" t="s">
        <v>76</v>
      </c>
      <c r="BL121" s="114">
        <f>ROUND(J121*H121,2)</f>
        <v>454.5</v>
      </c>
      <c r="BM121" s="15" t="s">
        <v>125</v>
      </c>
      <c r="BN121" s="113" t="s">
        <v>2072</v>
      </c>
    </row>
    <row r="122" spans="1:66" s="2" customFormat="1" ht="16.5" customHeight="1" x14ac:dyDescent="0.2">
      <c r="A122" s="26"/>
      <c r="B122" s="133"/>
      <c r="C122" s="192" t="s">
        <v>2073</v>
      </c>
      <c r="D122" s="192" t="s">
        <v>119</v>
      </c>
      <c r="E122" s="193" t="s">
        <v>2074</v>
      </c>
      <c r="F122" s="194" t="s">
        <v>2075</v>
      </c>
      <c r="G122" s="195" t="s">
        <v>122</v>
      </c>
      <c r="H122" s="196">
        <v>100</v>
      </c>
      <c r="I122" s="197">
        <v>9.09</v>
      </c>
      <c r="J122" s="197">
        <f>I122*'Rekapitulace stavby'!$AI$20</f>
        <v>9.09</v>
      </c>
      <c r="K122" s="197">
        <f>ROUND(J122*H122,2)</f>
        <v>909</v>
      </c>
      <c r="L122" s="107" t="s">
        <v>2067</v>
      </c>
      <c r="M122" s="108"/>
      <c r="N122" s="109" t="s">
        <v>1</v>
      </c>
      <c r="O122" s="110" t="s">
        <v>33</v>
      </c>
      <c r="P122" s="111">
        <v>0</v>
      </c>
      <c r="Q122" s="111">
        <f>P122*H122</f>
        <v>0</v>
      </c>
      <c r="R122" s="111">
        <v>3.0000000000000001E-5</v>
      </c>
      <c r="S122" s="111">
        <f>R122*H122</f>
        <v>3.0000000000000001E-3</v>
      </c>
      <c r="T122" s="111">
        <v>0</v>
      </c>
      <c r="U122" s="112">
        <f>T122*H122</f>
        <v>0</v>
      </c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S122" s="113" t="s">
        <v>124</v>
      </c>
      <c r="AU122" s="113" t="s">
        <v>119</v>
      </c>
      <c r="AV122" s="113" t="s">
        <v>76</v>
      </c>
      <c r="AZ122" s="15" t="s">
        <v>117</v>
      </c>
      <c r="BF122" s="114">
        <f>IF(O122="základní",K122,0)</f>
        <v>909</v>
      </c>
      <c r="BG122" s="114">
        <f>IF(O122="snížená",K122,0)</f>
        <v>0</v>
      </c>
      <c r="BH122" s="114">
        <f>IF(O122="zákl. přenesená",K122,0)</f>
        <v>0</v>
      </c>
      <c r="BI122" s="114">
        <f>IF(O122="sníž. přenesená",K122,0)</f>
        <v>0</v>
      </c>
      <c r="BJ122" s="114">
        <f>IF(O122="nulová",K122,0)</f>
        <v>0</v>
      </c>
      <c r="BK122" s="15" t="s">
        <v>76</v>
      </c>
      <c r="BL122" s="114">
        <f>ROUND(J122*H122,2)</f>
        <v>909</v>
      </c>
      <c r="BM122" s="15" t="s">
        <v>125</v>
      </c>
      <c r="BN122" s="113" t="s">
        <v>2076</v>
      </c>
    </row>
    <row r="123" spans="1:66" s="2" customFormat="1" ht="16.5" customHeight="1" x14ac:dyDescent="0.2">
      <c r="A123" s="26"/>
      <c r="B123" s="133"/>
      <c r="C123" s="192" t="s">
        <v>2077</v>
      </c>
      <c r="D123" s="192" t="s">
        <v>119</v>
      </c>
      <c r="E123" s="193" t="s">
        <v>2078</v>
      </c>
      <c r="F123" s="194" t="s">
        <v>2079</v>
      </c>
      <c r="G123" s="195" t="s">
        <v>122</v>
      </c>
      <c r="H123" s="196">
        <v>50</v>
      </c>
      <c r="I123" s="197">
        <v>9.6199999999999992</v>
      </c>
      <c r="J123" s="197">
        <f>I123*'Rekapitulace stavby'!$AI$20</f>
        <v>9.6199999999999992</v>
      </c>
      <c r="K123" s="197">
        <f>ROUND(J123*H123,2)</f>
        <v>481</v>
      </c>
      <c r="L123" s="107" t="s">
        <v>2067</v>
      </c>
      <c r="M123" s="108"/>
      <c r="N123" s="109" t="s">
        <v>1</v>
      </c>
      <c r="O123" s="110" t="s">
        <v>33</v>
      </c>
      <c r="P123" s="111">
        <v>0</v>
      </c>
      <c r="Q123" s="111">
        <f>P123*H123</f>
        <v>0</v>
      </c>
      <c r="R123" s="111">
        <v>3.0000000000000001E-5</v>
      </c>
      <c r="S123" s="111">
        <f>R123*H123</f>
        <v>1.5E-3</v>
      </c>
      <c r="T123" s="111">
        <v>0</v>
      </c>
      <c r="U123" s="112">
        <f>T123*H123</f>
        <v>0</v>
      </c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S123" s="113" t="s">
        <v>124</v>
      </c>
      <c r="AU123" s="113" t="s">
        <v>119</v>
      </c>
      <c r="AV123" s="113" t="s">
        <v>76</v>
      </c>
      <c r="AZ123" s="15" t="s">
        <v>117</v>
      </c>
      <c r="BF123" s="114">
        <f>IF(O123="základní",K123,0)</f>
        <v>481</v>
      </c>
      <c r="BG123" s="114">
        <f>IF(O123="snížená",K123,0)</f>
        <v>0</v>
      </c>
      <c r="BH123" s="114">
        <f>IF(O123="zákl. přenesená",K123,0)</f>
        <v>0</v>
      </c>
      <c r="BI123" s="114">
        <f>IF(O123="sníž. přenesená",K123,0)</f>
        <v>0</v>
      </c>
      <c r="BJ123" s="114">
        <f>IF(O123="nulová",K123,0)</f>
        <v>0</v>
      </c>
      <c r="BK123" s="15" t="s">
        <v>76</v>
      </c>
      <c r="BL123" s="114">
        <f>ROUND(J123*H123,2)</f>
        <v>481</v>
      </c>
      <c r="BM123" s="15" t="s">
        <v>125</v>
      </c>
      <c r="BN123" s="113" t="s">
        <v>2080</v>
      </c>
    </row>
    <row r="124" spans="1:66" s="2" customFormat="1" ht="16.5" customHeight="1" x14ac:dyDescent="0.2">
      <c r="A124" s="26"/>
      <c r="B124" s="133"/>
      <c r="C124" s="192" t="s">
        <v>2081</v>
      </c>
      <c r="D124" s="192" t="s">
        <v>119</v>
      </c>
      <c r="E124" s="193" t="s">
        <v>2082</v>
      </c>
      <c r="F124" s="194" t="s">
        <v>2083</v>
      </c>
      <c r="G124" s="195" t="s">
        <v>122</v>
      </c>
      <c r="H124" s="196">
        <v>50</v>
      </c>
      <c r="I124" s="197">
        <v>9.6199999999999992</v>
      </c>
      <c r="J124" s="197">
        <f>I124*'Rekapitulace stavby'!$AI$20</f>
        <v>9.6199999999999992</v>
      </c>
      <c r="K124" s="197">
        <f>ROUND(J124*H124,2)</f>
        <v>481</v>
      </c>
      <c r="L124" s="107" t="s">
        <v>2067</v>
      </c>
      <c r="M124" s="108"/>
      <c r="N124" s="109" t="s">
        <v>1</v>
      </c>
      <c r="O124" s="110" t="s">
        <v>33</v>
      </c>
      <c r="P124" s="111">
        <v>0</v>
      </c>
      <c r="Q124" s="111">
        <f>P124*H124</f>
        <v>0</v>
      </c>
      <c r="R124" s="111">
        <v>3.0000000000000001E-5</v>
      </c>
      <c r="S124" s="111">
        <f>R124*H124</f>
        <v>1.5E-3</v>
      </c>
      <c r="T124" s="111">
        <v>0</v>
      </c>
      <c r="U124" s="112">
        <f>T124*H124</f>
        <v>0</v>
      </c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S124" s="113" t="s">
        <v>124</v>
      </c>
      <c r="AU124" s="113" t="s">
        <v>119</v>
      </c>
      <c r="AV124" s="113" t="s">
        <v>76</v>
      </c>
      <c r="AZ124" s="15" t="s">
        <v>117</v>
      </c>
      <c r="BF124" s="114">
        <f>IF(O124="základní",K124,0)</f>
        <v>481</v>
      </c>
      <c r="BG124" s="114">
        <f>IF(O124="snížená",K124,0)</f>
        <v>0</v>
      </c>
      <c r="BH124" s="114">
        <f>IF(O124="zákl. přenesená",K124,0)</f>
        <v>0</v>
      </c>
      <c r="BI124" s="114">
        <f>IF(O124="sníž. přenesená",K124,0)</f>
        <v>0</v>
      </c>
      <c r="BJ124" s="114">
        <f>IF(O124="nulová",K124,0)</f>
        <v>0</v>
      </c>
      <c r="BK124" s="15" t="s">
        <v>76</v>
      </c>
      <c r="BL124" s="114">
        <f>ROUND(J124*H124,2)</f>
        <v>481</v>
      </c>
      <c r="BM124" s="15" t="s">
        <v>125</v>
      </c>
      <c r="BN124" s="113" t="s">
        <v>2084</v>
      </c>
    </row>
    <row r="125" spans="1:66" s="12" customFormat="1" ht="22.9" customHeight="1" x14ac:dyDescent="0.2">
      <c r="B125" s="187"/>
      <c r="C125" s="188"/>
      <c r="D125" s="189" t="s">
        <v>67</v>
      </c>
      <c r="E125" s="198" t="s">
        <v>119</v>
      </c>
      <c r="F125" s="198" t="s">
        <v>1886</v>
      </c>
      <c r="G125" s="188"/>
      <c r="H125" s="188"/>
      <c r="I125" s="188"/>
      <c r="J125" s="197"/>
      <c r="K125" s="199">
        <f>BL125</f>
        <v>278565.7</v>
      </c>
      <c r="M125" s="99"/>
      <c r="N125" s="101"/>
      <c r="O125" s="102"/>
      <c r="P125" s="102"/>
      <c r="Q125" s="103">
        <f>SUM(Q126:Q166)</f>
        <v>0</v>
      </c>
      <c r="R125" s="102"/>
      <c r="S125" s="103">
        <f>SUM(S126:S166)</f>
        <v>0.46550000000000008</v>
      </c>
      <c r="T125" s="102"/>
      <c r="U125" s="104">
        <f>SUM(U126:U166)</f>
        <v>0</v>
      </c>
      <c r="AS125" s="100" t="s">
        <v>116</v>
      </c>
      <c r="AU125" s="105" t="s">
        <v>67</v>
      </c>
      <c r="AV125" s="105" t="s">
        <v>76</v>
      </c>
      <c r="AZ125" s="100" t="s">
        <v>117</v>
      </c>
      <c r="BL125" s="106">
        <f>SUM(BL126:BL166)</f>
        <v>278565.7</v>
      </c>
    </row>
    <row r="126" spans="1:66" s="2" customFormat="1" ht="16.5" customHeight="1" x14ac:dyDescent="0.2">
      <c r="A126" s="26"/>
      <c r="B126" s="133"/>
      <c r="C126" s="192" t="s">
        <v>78</v>
      </c>
      <c r="D126" s="192" t="s">
        <v>119</v>
      </c>
      <c r="E126" s="193" t="s">
        <v>2085</v>
      </c>
      <c r="F126" s="194" t="s">
        <v>2086</v>
      </c>
      <c r="G126" s="195" t="s">
        <v>692</v>
      </c>
      <c r="H126" s="196">
        <v>500</v>
      </c>
      <c r="I126" s="197">
        <v>1.65</v>
      </c>
      <c r="J126" s="197">
        <f>I126*'Rekapitulace stavby'!$AI$20</f>
        <v>1.65</v>
      </c>
      <c r="K126" s="197">
        <f t="shared" ref="K126:K166" si="0">ROUND(J126*H126,2)</f>
        <v>825</v>
      </c>
      <c r="L126" s="107" t="s">
        <v>2067</v>
      </c>
      <c r="M126" s="108"/>
      <c r="N126" s="109" t="s">
        <v>1</v>
      </c>
      <c r="O126" s="110" t="s">
        <v>33</v>
      </c>
      <c r="P126" s="111">
        <v>0</v>
      </c>
      <c r="Q126" s="111">
        <f t="shared" ref="Q126:Q166" si="1">P126*H126</f>
        <v>0</v>
      </c>
      <c r="R126" s="111">
        <v>1.0000000000000001E-5</v>
      </c>
      <c r="S126" s="111">
        <f t="shared" ref="S126:S166" si="2">R126*H126</f>
        <v>5.0000000000000001E-3</v>
      </c>
      <c r="T126" s="111">
        <v>0</v>
      </c>
      <c r="U126" s="112">
        <f t="shared" ref="U126:U166" si="3">T126*H126</f>
        <v>0</v>
      </c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S126" s="113" t="s">
        <v>124</v>
      </c>
      <c r="AU126" s="113" t="s">
        <v>119</v>
      </c>
      <c r="AV126" s="113" t="s">
        <v>78</v>
      </c>
      <c r="AZ126" s="15" t="s">
        <v>117</v>
      </c>
      <c r="BF126" s="114">
        <f t="shared" ref="BF126:BF166" si="4">IF(O126="základní",K126,0)</f>
        <v>825</v>
      </c>
      <c r="BG126" s="114">
        <f t="shared" ref="BG126:BG166" si="5">IF(O126="snížená",K126,0)</f>
        <v>0</v>
      </c>
      <c r="BH126" s="114">
        <f t="shared" ref="BH126:BH166" si="6">IF(O126="zákl. přenesená",K126,0)</f>
        <v>0</v>
      </c>
      <c r="BI126" s="114">
        <f t="shared" ref="BI126:BI166" si="7">IF(O126="sníž. přenesená",K126,0)</f>
        <v>0</v>
      </c>
      <c r="BJ126" s="114">
        <f t="shared" ref="BJ126:BJ166" si="8">IF(O126="nulová",K126,0)</f>
        <v>0</v>
      </c>
      <c r="BK126" s="15" t="s">
        <v>76</v>
      </c>
      <c r="BL126" s="114">
        <f t="shared" ref="BL126:BL166" si="9">ROUND(J126*H126,2)</f>
        <v>825</v>
      </c>
      <c r="BM126" s="15" t="s">
        <v>125</v>
      </c>
      <c r="BN126" s="113" t="s">
        <v>2087</v>
      </c>
    </row>
    <row r="127" spans="1:66" s="2" customFormat="1" ht="16.5" customHeight="1" x14ac:dyDescent="0.2">
      <c r="A127" s="26"/>
      <c r="B127" s="133"/>
      <c r="C127" s="192" t="s">
        <v>116</v>
      </c>
      <c r="D127" s="192" t="s">
        <v>119</v>
      </c>
      <c r="E127" s="193" t="s">
        <v>2088</v>
      </c>
      <c r="F127" s="194" t="s">
        <v>2089</v>
      </c>
      <c r="G127" s="195" t="s">
        <v>692</v>
      </c>
      <c r="H127" s="196">
        <v>500</v>
      </c>
      <c r="I127" s="197">
        <v>5.41</v>
      </c>
      <c r="J127" s="197">
        <f>I127*'Rekapitulace stavby'!$AI$20</f>
        <v>5.41</v>
      </c>
      <c r="K127" s="197">
        <f t="shared" si="0"/>
        <v>2705</v>
      </c>
      <c r="L127" s="107" t="s">
        <v>2067</v>
      </c>
      <c r="M127" s="108"/>
      <c r="N127" s="109" t="s">
        <v>1</v>
      </c>
      <c r="O127" s="110" t="s">
        <v>33</v>
      </c>
      <c r="P127" s="111">
        <v>0</v>
      </c>
      <c r="Q127" s="111">
        <f t="shared" si="1"/>
        <v>0</v>
      </c>
      <c r="R127" s="111">
        <v>0</v>
      </c>
      <c r="S127" s="111">
        <f t="shared" si="2"/>
        <v>0</v>
      </c>
      <c r="T127" s="111">
        <v>0</v>
      </c>
      <c r="U127" s="112">
        <f t="shared" si="3"/>
        <v>0</v>
      </c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S127" s="113" t="s">
        <v>124</v>
      </c>
      <c r="AU127" s="113" t="s">
        <v>119</v>
      </c>
      <c r="AV127" s="113" t="s">
        <v>78</v>
      </c>
      <c r="AZ127" s="15" t="s">
        <v>117</v>
      </c>
      <c r="BF127" s="114">
        <f t="shared" si="4"/>
        <v>2705</v>
      </c>
      <c r="BG127" s="114">
        <f t="shared" si="5"/>
        <v>0</v>
      </c>
      <c r="BH127" s="114">
        <f t="shared" si="6"/>
        <v>0</v>
      </c>
      <c r="BI127" s="114">
        <f t="shared" si="7"/>
        <v>0</v>
      </c>
      <c r="BJ127" s="114">
        <f t="shared" si="8"/>
        <v>0</v>
      </c>
      <c r="BK127" s="15" t="s">
        <v>76</v>
      </c>
      <c r="BL127" s="114">
        <f t="shared" si="9"/>
        <v>2705</v>
      </c>
      <c r="BM127" s="15" t="s">
        <v>125</v>
      </c>
      <c r="BN127" s="113" t="s">
        <v>2090</v>
      </c>
    </row>
    <row r="128" spans="1:66" s="2" customFormat="1" ht="16.5" customHeight="1" x14ac:dyDescent="0.2">
      <c r="A128" s="26"/>
      <c r="B128" s="133"/>
      <c r="C128" s="192" t="s">
        <v>125</v>
      </c>
      <c r="D128" s="192" t="s">
        <v>119</v>
      </c>
      <c r="E128" s="193" t="s">
        <v>2091</v>
      </c>
      <c r="F128" s="194" t="s">
        <v>2092</v>
      </c>
      <c r="G128" s="195" t="s">
        <v>692</v>
      </c>
      <c r="H128" s="196">
        <v>500</v>
      </c>
      <c r="I128" s="197">
        <v>19.5</v>
      </c>
      <c r="J128" s="197">
        <f>I128*'Rekapitulace stavby'!$AI$20</f>
        <v>19.5</v>
      </c>
      <c r="K128" s="197">
        <f t="shared" si="0"/>
        <v>9750</v>
      </c>
      <c r="L128" s="107" t="s">
        <v>2067</v>
      </c>
      <c r="M128" s="108"/>
      <c r="N128" s="109" t="s">
        <v>1</v>
      </c>
      <c r="O128" s="110" t="s">
        <v>33</v>
      </c>
      <c r="P128" s="111">
        <v>0</v>
      </c>
      <c r="Q128" s="111">
        <f t="shared" si="1"/>
        <v>0</v>
      </c>
      <c r="R128" s="111">
        <v>0</v>
      </c>
      <c r="S128" s="111">
        <f t="shared" si="2"/>
        <v>0</v>
      </c>
      <c r="T128" s="111">
        <v>0</v>
      </c>
      <c r="U128" s="112">
        <f t="shared" si="3"/>
        <v>0</v>
      </c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S128" s="113" t="s">
        <v>124</v>
      </c>
      <c r="AU128" s="113" t="s">
        <v>119</v>
      </c>
      <c r="AV128" s="113" t="s">
        <v>78</v>
      </c>
      <c r="AZ128" s="15" t="s">
        <v>117</v>
      </c>
      <c r="BF128" s="114">
        <f t="shared" si="4"/>
        <v>9750</v>
      </c>
      <c r="BG128" s="114">
        <f t="shared" si="5"/>
        <v>0</v>
      </c>
      <c r="BH128" s="114">
        <f t="shared" si="6"/>
        <v>0</v>
      </c>
      <c r="BI128" s="114">
        <f t="shared" si="7"/>
        <v>0</v>
      </c>
      <c r="BJ128" s="114">
        <f t="shared" si="8"/>
        <v>0</v>
      </c>
      <c r="BK128" s="15" t="s">
        <v>76</v>
      </c>
      <c r="BL128" s="114">
        <f t="shared" si="9"/>
        <v>9750</v>
      </c>
      <c r="BM128" s="15" t="s">
        <v>125</v>
      </c>
      <c r="BN128" s="113" t="s">
        <v>2093</v>
      </c>
    </row>
    <row r="129" spans="1:66" s="2" customFormat="1" ht="16.5" customHeight="1" x14ac:dyDescent="0.2">
      <c r="A129" s="26"/>
      <c r="B129" s="133"/>
      <c r="C129" s="192" t="s">
        <v>1471</v>
      </c>
      <c r="D129" s="192" t="s">
        <v>119</v>
      </c>
      <c r="E129" s="193" t="s">
        <v>2094</v>
      </c>
      <c r="F129" s="194" t="s">
        <v>2095</v>
      </c>
      <c r="G129" s="195" t="s">
        <v>692</v>
      </c>
      <c r="H129" s="196">
        <v>100</v>
      </c>
      <c r="I129" s="197">
        <v>3.24</v>
      </c>
      <c r="J129" s="197">
        <f>I129*'Rekapitulace stavby'!$AI$20</f>
        <v>3.24</v>
      </c>
      <c r="K129" s="197">
        <f t="shared" si="0"/>
        <v>324</v>
      </c>
      <c r="L129" s="107" t="s">
        <v>2067</v>
      </c>
      <c r="M129" s="108"/>
      <c r="N129" s="109" t="s">
        <v>1</v>
      </c>
      <c r="O129" s="110" t="s">
        <v>33</v>
      </c>
      <c r="P129" s="111">
        <v>0</v>
      </c>
      <c r="Q129" s="111">
        <f t="shared" si="1"/>
        <v>0</v>
      </c>
      <c r="R129" s="111">
        <v>1.0000000000000001E-5</v>
      </c>
      <c r="S129" s="111">
        <f t="shared" si="2"/>
        <v>1E-3</v>
      </c>
      <c r="T129" s="111">
        <v>0</v>
      </c>
      <c r="U129" s="112">
        <f t="shared" si="3"/>
        <v>0</v>
      </c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S129" s="113" t="s">
        <v>124</v>
      </c>
      <c r="AU129" s="113" t="s">
        <v>119</v>
      </c>
      <c r="AV129" s="113" t="s">
        <v>78</v>
      </c>
      <c r="AZ129" s="15" t="s">
        <v>117</v>
      </c>
      <c r="BF129" s="114">
        <f t="shared" si="4"/>
        <v>324</v>
      </c>
      <c r="BG129" s="114">
        <f t="shared" si="5"/>
        <v>0</v>
      </c>
      <c r="BH129" s="114">
        <f t="shared" si="6"/>
        <v>0</v>
      </c>
      <c r="BI129" s="114">
        <f t="shared" si="7"/>
        <v>0</v>
      </c>
      <c r="BJ129" s="114">
        <f t="shared" si="8"/>
        <v>0</v>
      </c>
      <c r="BK129" s="15" t="s">
        <v>76</v>
      </c>
      <c r="BL129" s="114">
        <f t="shared" si="9"/>
        <v>324</v>
      </c>
      <c r="BM129" s="15" t="s">
        <v>125</v>
      </c>
      <c r="BN129" s="113" t="s">
        <v>2096</v>
      </c>
    </row>
    <row r="130" spans="1:66" s="2" customFormat="1" ht="24.2" customHeight="1" x14ac:dyDescent="0.2">
      <c r="A130" s="26"/>
      <c r="B130" s="133"/>
      <c r="C130" s="192" t="s">
        <v>1672</v>
      </c>
      <c r="D130" s="192" t="s">
        <v>119</v>
      </c>
      <c r="E130" s="193" t="s">
        <v>2097</v>
      </c>
      <c r="F130" s="194" t="s">
        <v>2098</v>
      </c>
      <c r="G130" s="195" t="s">
        <v>2099</v>
      </c>
      <c r="H130" s="196">
        <v>20</v>
      </c>
      <c r="I130" s="197">
        <v>612</v>
      </c>
      <c r="J130" s="197">
        <f>I130*'Rekapitulace stavby'!$AI$20</f>
        <v>612</v>
      </c>
      <c r="K130" s="197">
        <f t="shared" si="0"/>
        <v>12240</v>
      </c>
      <c r="L130" s="107" t="s">
        <v>2067</v>
      </c>
      <c r="M130" s="108"/>
      <c r="N130" s="109" t="s">
        <v>1</v>
      </c>
      <c r="O130" s="110" t="s">
        <v>33</v>
      </c>
      <c r="P130" s="111">
        <v>0</v>
      </c>
      <c r="Q130" s="111">
        <f t="shared" si="1"/>
        <v>0</v>
      </c>
      <c r="R130" s="111">
        <v>3.16E-3</v>
      </c>
      <c r="S130" s="111">
        <f t="shared" si="2"/>
        <v>6.3200000000000006E-2</v>
      </c>
      <c r="T130" s="111">
        <v>0</v>
      </c>
      <c r="U130" s="112">
        <f t="shared" si="3"/>
        <v>0</v>
      </c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S130" s="113" t="s">
        <v>124</v>
      </c>
      <c r="AU130" s="113" t="s">
        <v>119</v>
      </c>
      <c r="AV130" s="113" t="s">
        <v>78</v>
      </c>
      <c r="AZ130" s="15" t="s">
        <v>117</v>
      </c>
      <c r="BF130" s="114">
        <f t="shared" si="4"/>
        <v>12240</v>
      </c>
      <c r="BG130" s="114">
        <f t="shared" si="5"/>
        <v>0</v>
      </c>
      <c r="BH130" s="114">
        <f t="shared" si="6"/>
        <v>0</v>
      </c>
      <c r="BI130" s="114">
        <f t="shared" si="7"/>
        <v>0</v>
      </c>
      <c r="BJ130" s="114">
        <f t="shared" si="8"/>
        <v>0</v>
      </c>
      <c r="BK130" s="15" t="s">
        <v>76</v>
      </c>
      <c r="BL130" s="114">
        <f t="shared" si="9"/>
        <v>12240</v>
      </c>
      <c r="BM130" s="15" t="s">
        <v>125</v>
      </c>
      <c r="BN130" s="113" t="s">
        <v>2100</v>
      </c>
    </row>
    <row r="131" spans="1:66" s="2" customFormat="1" ht="24.2" customHeight="1" x14ac:dyDescent="0.2">
      <c r="A131" s="26"/>
      <c r="B131" s="133"/>
      <c r="C131" s="192" t="s">
        <v>2101</v>
      </c>
      <c r="D131" s="192" t="s">
        <v>119</v>
      </c>
      <c r="E131" s="193" t="s">
        <v>2102</v>
      </c>
      <c r="F131" s="194" t="s">
        <v>2103</v>
      </c>
      <c r="G131" s="195" t="s">
        <v>2099</v>
      </c>
      <c r="H131" s="196">
        <v>20</v>
      </c>
      <c r="I131" s="197">
        <v>845</v>
      </c>
      <c r="J131" s="197">
        <f>I131*'Rekapitulace stavby'!$AI$20</f>
        <v>845</v>
      </c>
      <c r="K131" s="197">
        <f t="shared" si="0"/>
        <v>16900</v>
      </c>
      <c r="L131" s="107" t="s">
        <v>2067</v>
      </c>
      <c r="M131" s="108"/>
      <c r="N131" s="109" t="s">
        <v>1</v>
      </c>
      <c r="O131" s="110" t="s">
        <v>33</v>
      </c>
      <c r="P131" s="111">
        <v>0</v>
      </c>
      <c r="Q131" s="111">
        <f t="shared" si="1"/>
        <v>0</v>
      </c>
      <c r="R131" s="111">
        <v>3.5200000000000001E-3</v>
      </c>
      <c r="S131" s="111">
        <f t="shared" si="2"/>
        <v>7.0400000000000004E-2</v>
      </c>
      <c r="T131" s="111">
        <v>0</v>
      </c>
      <c r="U131" s="112">
        <f t="shared" si="3"/>
        <v>0</v>
      </c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S131" s="113" t="s">
        <v>124</v>
      </c>
      <c r="AU131" s="113" t="s">
        <v>119</v>
      </c>
      <c r="AV131" s="113" t="s">
        <v>78</v>
      </c>
      <c r="AZ131" s="15" t="s">
        <v>117</v>
      </c>
      <c r="BF131" s="114">
        <f t="shared" si="4"/>
        <v>16900</v>
      </c>
      <c r="BG131" s="114">
        <f t="shared" si="5"/>
        <v>0</v>
      </c>
      <c r="BH131" s="114">
        <f t="shared" si="6"/>
        <v>0</v>
      </c>
      <c r="BI131" s="114">
        <f t="shared" si="7"/>
        <v>0</v>
      </c>
      <c r="BJ131" s="114">
        <f t="shared" si="8"/>
        <v>0</v>
      </c>
      <c r="BK131" s="15" t="s">
        <v>76</v>
      </c>
      <c r="BL131" s="114">
        <f t="shared" si="9"/>
        <v>16900</v>
      </c>
      <c r="BM131" s="15" t="s">
        <v>125</v>
      </c>
      <c r="BN131" s="113" t="s">
        <v>2104</v>
      </c>
    </row>
    <row r="132" spans="1:66" s="2" customFormat="1" ht="24.2" customHeight="1" x14ac:dyDescent="0.2">
      <c r="A132" s="26"/>
      <c r="B132" s="133"/>
      <c r="C132" s="192" t="s">
        <v>124</v>
      </c>
      <c r="D132" s="192" t="s">
        <v>119</v>
      </c>
      <c r="E132" s="193" t="s">
        <v>2105</v>
      </c>
      <c r="F132" s="194" t="s">
        <v>2106</v>
      </c>
      <c r="G132" s="195" t="s">
        <v>2099</v>
      </c>
      <c r="H132" s="196">
        <v>20</v>
      </c>
      <c r="I132" s="197">
        <v>35.1</v>
      </c>
      <c r="J132" s="197">
        <f>I132*'Rekapitulace stavby'!$AI$20</f>
        <v>35.1</v>
      </c>
      <c r="K132" s="197">
        <f t="shared" si="0"/>
        <v>702</v>
      </c>
      <c r="L132" s="107" t="s">
        <v>2067</v>
      </c>
      <c r="M132" s="108"/>
      <c r="N132" s="109" t="s">
        <v>1</v>
      </c>
      <c r="O132" s="110" t="s">
        <v>33</v>
      </c>
      <c r="P132" s="111">
        <v>0</v>
      </c>
      <c r="Q132" s="111">
        <f t="shared" si="1"/>
        <v>0</v>
      </c>
      <c r="R132" s="111">
        <v>9.7999999999999997E-4</v>
      </c>
      <c r="S132" s="111">
        <f t="shared" si="2"/>
        <v>1.9599999999999999E-2</v>
      </c>
      <c r="T132" s="111">
        <v>0</v>
      </c>
      <c r="U132" s="112">
        <f t="shared" si="3"/>
        <v>0</v>
      </c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S132" s="113" t="s">
        <v>124</v>
      </c>
      <c r="AU132" s="113" t="s">
        <v>119</v>
      </c>
      <c r="AV132" s="113" t="s">
        <v>78</v>
      </c>
      <c r="AZ132" s="15" t="s">
        <v>117</v>
      </c>
      <c r="BF132" s="114">
        <f t="shared" si="4"/>
        <v>702</v>
      </c>
      <c r="BG132" s="114">
        <f t="shared" si="5"/>
        <v>0</v>
      </c>
      <c r="BH132" s="114">
        <f t="shared" si="6"/>
        <v>0</v>
      </c>
      <c r="BI132" s="114">
        <f t="shared" si="7"/>
        <v>0</v>
      </c>
      <c r="BJ132" s="114">
        <f t="shared" si="8"/>
        <v>0</v>
      </c>
      <c r="BK132" s="15" t="s">
        <v>76</v>
      </c>
      <c r="BL132" s="114">
        <f t="shared" si="9"/>
        <v>702</v>
      </c>
      <c r="BM132" s="15" t="s">
        <v>125</v>
      </c>
      <c r="BN132" s="113" t="s">
        <v>2107</v>
      </c>
    </row>
    <row r="133" spans="1:66" s="2" customFormat="1" ht="24.2" customHeight="1" x14ac:dyDescent="0.2">
      <c r="A133" s="26"/>
      <c r="B133" s="133"/>
      <c r="C133" s="192" t="s">
        <v>1682</v>
      </c>
      <c r="D133" s="192" t="s">
        <v>119</v>
      </c>
      <c r="E133" s="193" t="s">
        <v>2108</v>
      </c>
      <c r="F133" s="194" t="s">
        <v>2109</v>
      </c>
      <c r="G133" s="195" t="s">
        <v>2099</v>
      </c>
      <c r="H133" s="196">
        <v>30</v>
      </c>
      <c r="I133" s="197">
        <v>68.2</v>
      </c>
      <c r="J133" s="197">
        <f>I133*'Rekapitulace stavby'!$AI$20</f>
        <v>68.2</v>
      </c>
      <c r="K133" s="197">
        <f t="shared" si="0"/>
        <v>2046</v>
      </c>
      <c r="L133" s="107" t="s">
        <v>2067</v>
      </c>
      <c r="M133" s="108"/>
      <c r="N133" s="109" t="s">
        <v>1</v>
      </c>
      <c r="O133" s="110" t="s">
        <v>33</v>
      </c>
      <c r="P133" s="111">
        <v>0</v>
      </c>
      <c r="Q133" s="111">
        <f t="shared" si="1"/>
        <v>0</v>
      </c>
      <c r="R133" s="111">
        <v>1.09E-3</v>
      </c>
      <c r="S133" s="111">
        <f t="shared" si="2"/>
        <v>3.27E-2</v>
      </c>
      <c r="T133" s="111">
        <v>0</v>
      </c>
      <c r="U133" s="112">
        <f t="shared" si="3"/>
        <v>0</v>
      </c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S133" s="113" t="s">
        <v>124</v>
      </c>
      <c r="AU133" s="113" t="s">
        <v>119</v>
      </c>
      <c r="AV133" s="113" t="s">
        <v>78</v>
      </c>
      <c r="AZ133" s="15" t="s">
        <v>117</v>
      </c>
      <c r="BF133" s="114">
        <f t="shared" si="4"/>
        <v>2046</v>
      </c>
      <c r="BG133" s="114">
        <f t="shared" si="5"/>
        <v>0</v>
      </c>
      <c r="BH133" s="114">
        <f t="shared" si="6"/>
        <v>0</v>
      </c>
      <c r="BI133" s="114">
        <f t="shared" si="7"/>
        <v>0</v>
      </c>
      <c r="BJ133" s="114">
        <f t="shared" si="8"/>
        <v>0</v>
      </c>
      <c r="BK133" s="15" t="s">
        <v>76</v>
      </c>
      <c r="BL133" s="114">
        <f t="shared" si="9"/>
        <v>2046</v>
      </c>
      <c r="BM133" s="15" t="s">
        <v>125</v>
      </c>
      <c r="BN133" s="113" t="s">
        <v>2110</v>
      </c>
    </row>
    <row r="134" spans="1:66" s="2" customFormat="1" ht="24.2" customHeight="1" x14ac:dyDescent="0.2">
      <c r="A134" s="26"/>
      <c r="B134" s="133"/>
      <c r="C134" s="192" t="s">
        <v>2111</v>
      </c>
      <c r="D134" s="192" t="s">
        <v>119</v>
      </c>
      <c r="E134" s="193" t="s">
        <v>2112</v>
      </c>
      <c r="F134" s="194" t="s">
        <v>2113</v>
      </c>
      <c r="G134" s="195" t="s">
        <v>2099</v>
      </c>
      <c r="H134" s="196">
        <v>20</v>
      </c>
      <c r="I134" s="197">
        <v>76.5</v>
      </c>
      <c r="J134" s="197">
        <f>I134*'Rekapitulace stavby'!$AI$20</f>
        <v>76.5</v>
      </c>
      <c r="K134" s="197">
        <f t="shared" si="0"/>
        <v>1530</v>
      </c>
      <c r="L134" s="107" t="s">
        <v>2067</v>
      </c>
      <c r="M134" s="108"/>
      <c r="N134" s="109" t="s">
        <v>1</v>
      </c>
      <c r="O134" s="110" t="s">
        <v>33</v>
      </c>
      <c r="P134" s="111">
        <v>0</v>
      </c>
      <c r="Q134" s="111">
        <f t="shared" si="1"/>
        <v>0</v>
      </c>
      <c r="R134" s="111">
        <v>1.25E-3</v>
      </c>
      <c r="S134" s="111">
        <f t="shared" si="2"/>
        <v>2.5000000000000001E-2</v>
      </c>
      <c r="T134" s="111">
        <v>0</v>
      </c>
      <c r="U134" s="112">
        <f t="shared" si="3"/>
        <v>0</v>
      </c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S134" s="113" t="s">
        <v>124</v>
      </c>
      <c r="AU134" s="113" t="s">
        <v>119</v>
      </c>
      <c r="AV134" s="113" t="s">
        <v>78</v>
      </c>
      <c r="AZ134" s="15" t="s">
        <v>117</v>
      </c>
      <c r="BF134" s="114">
        <f t="shared" si="4"/>
        <v>1530</v>
      </c>
      <c r="BG134" s="114">
        <f t="shared" si="5"/>
        <v>0</v>
      </c>
      <c r="BH134" s="114">
        <f t="shared" si="6"/>
        <v>0</v>
      </c>
      <c r="BI134" s="114">
        <f t="shared" si="7"/>
        <v>0</v>
      </c>
      <c r="BJ134" s="114">
        <f t="shared" si="8"/>
        <v>0</v>
      </c>
      <c r="BK134" s="15" t="s">
        <v>76</v>
      </c>
      <c r="BL134" s="114">
        <f t="shared" si="9"/>
        <v>1530</v>
      </c>
      <c r="BM134" s="15" t="s">
        <v>125</v>
      </c>
      <c r="BN134" s="113" t="s">
        <v>2114</v>
      </c>
    </row>
    <row r="135" spans="1:66" s="2" customFormat="1" ht="24.2" customHeight="1" x14ac:dyDescent="0.2">
      <c r="A135" s="26"/>
      <c r="B135" s="133"/>
      <c r="C135" s="192" t="s">
        <v>2115</v>
      </c>
      <c r="D135" s="192" t="s">
        <v>119</v>
      </c>
      <c r="E135" s="193" t="s">
        <v>2116</v>
      </c>
      <c r="F135" s="194" t="s">
        <v>2117</v>
      </c>
      <c r="G135" s="195" t="s">
        <v>2099</v>
      </c>
      <c r="H135" s="196">
        <v>20</v>
      </c>
      <c r="I135" s="197">
        <v>102</v>
      </c>
      <c r="J135" s="197">
        <f>I135*'Rekapitulace stavby'!$AI$20</f>
        <v>102</v>
      </c>
      <c r="K135" s="197">
        <f t="shared" si="0"/>
        <v>2040</v>
      </c>
      <c r="L135" s="107" t="s">
        <v>2067</v>
      </c>
      <c r="M135" s="108"/>
      <c r="N135" s="109" t="s">
        <v>1</v>
      </c>
      <c r="O135" s="110" t="s">
        <v>33</v>
      </c>
      <c r="P135" s="111">
        <v>0</v>
      </c>
      <c r="Q135" s="111">
        <f t="shared" si="1"/>
        <v>0</v>
      </c>
      <c r="R135" s="111">
        <v>1.3600000000000001E-3</v>
      </c>
      <c r="S135" s="111">
        <f t="shared" si="2"/>
        <v>2.7200000000000002E-2</v>
      </c>
      <c r="T135" s="111">
        <v>0</v>
      </c>
      <c r="U135" s="112">
        <f t="shared" si="3"/>
        <v>0</v>
      </c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S135" s="113" t="s">
        <v>124</v>
      </c>
      <c r="AU135" s="113" t="s">
        <v>119</v>
      </c>
      <c r="AV135" s="113" t="s">
        <v>78</v>
      </c>
      <c r="AZ135" s="15" t="s">
        <v>117</v>
      </c>
      <c r="BF135" s="114">
        <f t="shared" si="4"/>
        <v>2040</v>
      </c>
      <c r="BG135" s="114">
        <f t="shared" si="5"/>
        <v>0</v>
      </c>
      <c r="BH135" s="114">
        <f t="shared" si="6"/>
        <v>0</v>
      </c>
      <c r="BI135" s="114">
        <f t="shared" si="7"/>
        <v>0</v>
      </c>
      <c r="BJ135" s="114">
        <f t="shared" si="8"/>
        <v>0</v>
      </c>
      <c r="BK135" s="15" t="s">
        <v>76</v>
      </c>
      <c r="BL135" s="114">
        <f t="shared" si="9"/>
        <v>2040</v>
      </c>
      <c r="BM135" s="15" t="s">
        <v>125</v>
      </c>
      <c r="BN135" s="113" t="s">
        <v>2118</v>
      </c>
    </row>
    <row r="136" spans="1:66" s="2" customFormat="1" ht="24.2" customHeight="1" x14ac:dyDescent="0.2">
      <c r="A136" s="26"/>
      <c r="B136" s="133"/>
      <c r="C136" s="192" t="s">
        <v>146</v>
      </c>
      <c r="D136" s="192" t="s">
        <v>119</v>
      </c>
      <c r="E136" s="193" t="s">
        <v>2119</v>
      </c>
      <c r="F136" s="194" t="s">
        <v>2120</v>
      </c>
      <c r="G136" s="195" t="s">
        <v>2099</v>
      </c>
      <c r="H136" s="196">
        <v>2</v>
      </c>
      <c r="I136" s="197">
        <v>126</v>
      </c>
      <c r="J136" s="197">
        <f>I136*'Rekapitulace stavby'!$AI$20</f>
        <v>126</v>
      </c>
      <c r="K136" s="197">
        <f t="shared" si="0"/>
        <v>252</v>
      </c>
      <c r="L136" s="107" t="s">
        <v>2067</v>
      </c>
      <c r="M136" s="108"/>
      <c r="N136" s="109" t="s">
        <v>1</v>
      </c>
      <c r="O136" s="110" t="s">
        <v>33</v>
      </c>
      <c r="P136" s="111">
        <v>0</v>
      </c>
      <c r="Q136" s="111">
        <f t="shared" si="1"/>
        <v>0</v>
      </c>
      <c r="R136" s="111">
        <v>0</v>
      </c>
      <c r="S136" s="111">
        <f t="shared" si="2"/>
        <v>0</v>
      </c>
      <c r="T136" s="111">
        <v>0</v>
      </c>
      <c r="U136" s="112">
        <f t="shared" si="3"/>
        <v>0</v>
      </c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S136" s="113" t="s">
        <v>124</v>
      </c>
      <c r="AU136" s="113" t="s">
        <v>119</v>
      </c>
      <c r="AV136" s="113" t="s">
        <v>78</v>
      </c>
      <c r="AZ136" s="15" t="s">
        <v>117</v>
      </c>
      <c r="BF136" s="114">
        <f t="shared" si="4"/>
        <v>252</v>
      </c>
      <c r="BG136" s="114">
        <f t="shared" si="5"/>
        <v>0</v>
      </c>
      <c r="BH136" s="114">
        <f t="shared" si="6"/>
        <v>0</v>
      </c>
      <c r="BI136" s="114">
        <f t="shared" si="7"/>
        <v>0</v>
      </c>
      <c r="BJ136" s="114">
        <f t="shared" si="8"/>
        <v>0</v>
      </c>
      <c r="BK136" s="15" t="s">
        <v>76</v>
      </c>
      <c r="BL136" s="114">
        <f t="shared" si="9"/>
        <v>252</v>
      </c>
      <c r="BM136" s="15" t="s">
        <v>125</v>
      </c>
      <c r="BN136" s="113" t="s">
        <v>2121</v>
      </c>
    </row>
    <row r="137" spans="1:66" s="2" customFormat="1" ht="24.2" customHeight="1" x14ac:dyDescent="0.2">
      <c r="A137" s="26"/>
      <c r="B137" s="133"/>
      <c r="C137" s="192" t="s">
        <v>580</v>
      </c>
      <c r="D137" s="192" t="s">
        <v>119</v>
      </c>
      <c r="E137" s="193" t="s">
        <v>2122</v>
      </c>
      <c r="F137" s="194" t="s">
        <v>2123</v>
      </c>
      <c r="G137" s="195" t="s">
        <v>2099</v>
      </c>
      <c r="H137" s="196">
        <v>5</v>
      </c>
      <c r="I137" s="197">
        <v>229</v>
      </c>
      <c r="J137" s="197">
        <f>I137*'Rekapitulace stavby'!$AI$20</f>
        <v>229</v>
      </c>
      <c r="K137" s="197">
        <f t="shared" si="0"/>
        <v>1145</v>
      </c>
      <c r="L137" s="107" t="s">
        <v>2067</v>
      </c>
      <c r="M137" s="108"/>
      <c r="N137" s="109" t="s">
        <v>1</v>
      </c>
      <c r="O137" s="110" t="s">
        <v>33</v>
      </c>
      <c r="P137" s="111">
        <v>0</v>
      </c>
      <c r="Q137" s="111">
        <f t="shared" si="1"/>
        <v>0</v>
      </c>
      <c r="R137" s="111">
        <v>0</v>
      </c>
      <c r="S137" s="111">
        <f t="shared" si="2"/>
        <v>0</v>
      </c>
      <c r="T137" s="111">
        <v>0</v>
      </c>
      <c r="U137" s="112">
        <f t="shared" si="3"/>
        <v>0</v>
      </c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S137" s="113" t="s">
        <v>124</v>
      </c>
      <c r="AU137" s="113" t="s">
        <v>119</v>
      </c>
      <c r="AV137" s="113" t="s">
        <v>78</v>
      </c>
      <c r="AZ137" s="15" t="s">
        <v>117</v>
      </c>
      <c r="BF137" s="114">
        <f t="shared" si="4"/>
        <v>1145</v>
      </c>
      <c r="BG137" s="114">
        <f t="shared" si="5"/>
        <v>0</v>
      </c>
      <c r="BH137" s="114">
        <f t="shared" si="6"/>
        <v>0</v>
      </c>
      <c r="BI137" s="114">
        <f t="shared" si="7"/>
        <v>0</v>
      </c>
      <c r="BJ137" s="114">
        <f t="shared" si="8"/>
        <v>0</v>
      </c>
      <c r="BK137" s="15" t="s">
        <v>76</v>
      </c>
      <c r="BL137" s="114">
        <f t="shared" si="9"/>
        <v>1145</v>
      </c>
      <c r="BM137" s="15" t="s">
        <v>125</v>
      </c>
      <c r="BN137" s="113" t="s">
        <v>2124</v>
      </c>
    </row>
    <row r="138" spans="1:66" s="2" customFormat="1" ht="24.2" customHeight="1" x14ac:dyDescent="0.2">
      <c r="A138" s="26"/>
      <c r="B138" s="133"/>
      <c r="C138" s="192" t="s">
        <v>584</v>
      </c>
      <c r="D138" s="192" t="s">
        <v>119</v>
      </c>
      <c r="E138" s="193" t="s">
        <v>2125</v>
      </c>
      <c r="F138" s="194" t="s">
        <v>2126</v>
      </c>
      <c r="G138" s="195" t="s">
        <v>2099</v>
      </c>
      <c r="H138" s="196">
        <v>5</v>
      </c>
      <c r="I138" s="197">
        <v>165</v>
      </c>
      <c r="J138" s="197">
        <f>I138*'Rekapitulace stavby'!$AI$20</f>
        <v>165</v>
      </c>
      <c r="K138" s="197">
        <f t="shared" si="0"/>
        <v>825</v>
      </c>
      <c r="L138" s="107" t="s">
        <v>2067</v>
      </c>
      <c r="M138" s="108"/>
      <c r="N138" s="109" t="s">
        <v>1</v>
      </c>
      <c r="O138" s="110" t="s">
        <v>33</v>
      </c>
      <c r="P138" s="111">
        <v>0</v>
      </c>
      <c r="Q138" s="111">
        <f t="shared" si="1"/>
        <v>0</v>
      </c>
      <c r="R138" s="111">
        <v>0</v>
      </c>
      <c r="S138" s="111">
        <f t="shared" si="2"/>
        <v>0</v>
      </c>
      <c r="T138" s="111">
        <v>0</v>
      </c>
      <c r="U138" s="112">
        <f t="shared" si="3"/>
        <v>0</v>
      </c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S138" s="113" t="s">
        <v>124</v>
      </c>
      <c r="AU138" s="113" t="s">
        <v>119</v>
      </c>
      <c r="AV138" s="113" t="s">
        <v>78</v>
      </c>
      <c r="AZ138" s="15" t="s">
        <v>117</v>
      </c>
      <c r="BF138" s="114">
        <f t="shared" si="4"/>
        <v>825</v>
      </c>
      <c r="BG138" s="114">
        <f t="shared" si="5"/>
        <v>0</v>
      </c>
      <c r="BH138" s="114">
        <f t="shared" si="6"/>
        <v>0</v>
      </c>
      <c r="BI138" s="114">
        <f t="shared" si="7"/>
        <v>0</v>
      </c>
      <c r="BJ138" s="114">
        <f t="shared" si="8"/>
        <v>0</v>
      </c>
      <c r="BK138" s="15" t="s">
        <v>76</v>
      </c>
      <c r="BL138" s="114">
        <f t="shared" si="9"/>
        <v>825</v>
      </c>
      <c r="BM138" s="15" t="s">
        <v>125</v>
      </c>
      <c r="BN138" s="113" t="s">
        <v>2127</v>
      </c>
    </row>
    <row r="139" spans="1:66" s="2" customFormat="1" ht="24.2" customHeight="1" x14ac:dyDescent="0.2">
      <c r="A139" s="26"/>
      <c r="B139" s="133"/>
      <c r="C139" s="192" t="s">
        <v>7</v>
      </c>
      <c r="D139" s="192" t="s">
        <v>119</v>
      </c>
      <c r="E139" s="193" t="s">
        <v>2128</v>
      </c>
      <c r="F139" s="194" t="s">
        <v>2129</v>
      </c>
      <c r="G139" s="195" t="s">
        <v>2099</v>
      </c>
      <c r="H139" s="196">
        <v>3</v>
      </c>
      <c r="I139" s="197">
        <v>93.3</v>
      </c>
      <c r="J139" s="197">
        <f>I139*'Rekapitulace stavby'!$AI$20</f>
        <v>93.3</v>
      </c>
      <c r="K139" s="197">
        <f t="shared" si="0"/>
        <v>279.89999999999998</v>
      </c>
      <c r="L139" s="107" t="s">
        <v>2067</v>
      </c>
      <c r="M139" s="108"/>
      <c r="N139" s="109" t="s">
        <v>1</v>
      </c>
      <c r="O139" s="110" t="s">
        <v>33</v>
      </c>
      <c r="P139" s="111">
        <v>0</v>
      </c>
      <c r="Q139" s="111">
        <f t="shared" si="1"/>
        <v>0</v>
      </c>
      <c r="R139" s="111">
        <v>0</v>
      </c>
      <c r="S139" s="111">
        <f t="shared" si="2"/>
        <v>0</v>
      </c>
      <c r="T139" s="111">
        <v>0</v>
      </c>
      <c r="U139" s="112">
        <f t="shared" si="3"/>
        <v>0</v>
      </c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S139" s="113" t="s">
        <v>124</v>
      </c>
      <c r="AU139" s="113" t="s">
        <v>119</v>
      </c>
      <c r="AV139" s="113" t="s">
        <v>78</v>
      </c>
      <c r="AZ139" s="15" t="s">
        <v>117</v>
      </c>
      <c r="BF139" s="114">
        <f t="shared" si="4"/>
        <v>279.89999999999998</v>
      </c>
      <c r="BG139" s="114">
        <f t="shared" si="5"/>
        <v>0</v>
      </c>
      <c r="BH139" s="114">
        <f t="shared" si="6"/>
        <v>0</v>
      </c>
      <c r="BI139" s="114">
        <f t="shared" si="7"/>
        <v>0</v>
      </c>
      <c r="BJ139" s="114">
        <f t="shared" si="8"/>
        <v>0</v>
      </c>
      <c r="BK139" s="15" t="s">
        <v>76</v>
      </c>
      <c r="BL139" s="114">
        <f t="shared" si="9"/>
        <v>279.89999999999998</v>
      </c>
      <c r="BM139" s="15" t="s">
        <v>125</v>
      </c>
      <c r="BN139" s="113" t="s">
        <v>2130</v>
      </c>
    </row>
    <row r="140" spans="1:66" s="2" customFormat="1" ht="24.2" customHeight="1" x14ac:dyDescent="0.2">
      <c r="A140" s="26"/>
      <c r="B140" s="133"/>
      <c r="C140" s="192" t="s">
        <v>2131</v>
      </c>
      <c r="D140" s="192" t="s">
        <v>119</v>
      </c>
      <c r="E140" s="193" t="s">
        <v>2132</v>
      </c>
      <c r="F140" s="194" t="s">
        <v>2133</v>
      </c>
      <c r="G140" s="195" t="s">
        <v>2099</v>
      </c>
      <c r="H140" s="196">
        <v>2</v>
      </c>
      <c r="I140" s="197">
        <v>165</v>
      </c>
      <c r="J140" s="197">
        <f>I140*'Rekapitulace stavby'!$AI$20</f>
        <v>165</v>
      </c>
      <c r="K140" s="197">
        <f t="shared" si="0"/>
        <v>330</v>
      </c>
      <c r="L140" s="107" t="s">
        <v>2067</v>
      </c>
      <c r="M140" s="108"/>
      <c r="N140" s="109" t="s">
        <v>1</v>
      </c>
      <c r="O140" s="110" t="s">
        <v>33</v>
      </c>
      <c r="P140" s="111">
        <v>0</v>
      </c>
      <c r="Q140" s="111">
        <f t="shared" si="1"/>
        <v>0</v>
      </c>
      <c r="R140" s="111">
        <v>0</v>
      </c>
      <c r="S140" s="111">
        <f t="shared" si="2"/>
        <v>0</v>
      </c>
      <c r="T140" s="111">
        <v>0</v>
      </c>
      <c r="U140" s="112">
        <f t="shared" si="3"/>
        <v>0</v>
      </c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S140" s="113" t="s">
        <v>124</v>
      </c>
      <c r="AU140" s="113" t="s">
        <v>119</v>
      </c>
      <c r="AV140" s="113" t="s">
        <v>78</v>
      </c>
      <c r="AZ140" s="15" t="s">
        <v>117</v>
      </c>
      <c r="BF140" s="114">
        <f t="shared" si="4"/>
        <v>330</v>
      </c>
      <c r="BG140" s="114">
        <f t="shared" si="5"/>
        <v>0</v>
      </c>
      <c r="BH140" s="114">
        <f t="shared" si="6"/>
        <v>0</v>
      </c>
      <c r="BI140" s="114">
        <f t="shared" si="7"/>
        <v>0</v>
      </c>
      <c r="BJ140" s="114">
        <f t="shared" si="8"/>
        <v>0</v>
      </c>
      <c r="BK140" s="15" t="s">
        <v>76</v>
      </c>
      <c r="BL140" s="114">
        <f t="shared" si="9"/>
        <v>330</v>
      </c>
      <c r="BM140" s="15" t="s">
        <v>125</v>
      </c>
      <c r="BN140" s="113" t="s">
        <v>2134</v>
      </c>
    </row>
    <row r="141" spans="1:66" s="2" customFormat="1" ht="24.2" customHeight="1" x14ac:dyDescent="0.2">
      <c r="A141" s="26"/>
      <c r="B141" s="133"/>
      <c r="C141" s="192" t="s">
        <v>2135</v>
      </c>
      <c r="D141" s="192" t="s">
        <v>119</v>
      </c>
      <c r="E141" s="193" t="s">
        <v>2136</v>
      </c>
      <c r="F141" s="194" t="s">
        <v>2137</v>
      </c>
      <c r="G141" s="195" t="s">
        <v>2099</v>
      </c>
      <c r="H141" s="196">
        <v>2</v>
      </c>
      <c r="I141" s="197">
        <v>85.9</v>
      </c>
      <c r="J141" s="197">
        <f>I141*'Rekapitulace stavby'!$AI$20</f>
        <v>85.9</v>
      </c>
      <c r="K141" s="197">
        <f t="shared" si="0"/>
        <v>171.8</v>
      </c>
      <c r="L141" s="107" t="s">
        <v>2067</v>
      </c>
      <c r="M141" s="108"/>
      <c r="N141" s="109" t="s">
        <v>1</v>
      </c>
      <c r="O141" s="110" t="s">
        <v>33</v>
      </c>
      <c r="P141" s="111">
        <v>0</v>
      </c>
      <c r="Q141" s="111">
        <f t="shared" si="1"/>
        <v>0</v>
      </c>
      <c r="R141" s="111">
        <v>0</v>
      </c>
      <c r="S141" s="111">
        <f t="shared" si="2"/>
        <v>0</v>
      </c>
      <c r="T141" s="111">
        <v>0</v>
      </c>
      <c r="U141" s="112">
        <f t="shared" si="3"/>
        <v>0</v>
      </c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S141" s="113" t="s">
        <v>124</v>
      </c>
      <c r="AU141" s="113" t="s">
        <v>119</v>
      </c>
      <c r="AV141" s="113" t="s">
        <v>78</v>
      </c>
      <c r="AZ141" s="15" t="s">
        <v>117</v>
      </c>
      <c r="BF141" s="114">
        <f t="shared" si="4"/>
        <v>171.8</v>
      </c>
      <c r="BG141" s="114">
        <f t="shared" si="5"/>
        <v>0</v>
      </c>
      <c r="BH141" s="114">
        <f t="shared" si="6"/>
        <v>0</v>
      </c>
      <c r="BI141" s="114">
        <f t="shared" si="7"/>
        <v>0</v>
      </c>
      <c r="BJ141" s="114">
        <f t="shared" si="8"/>
        <v>0</v>
      </c>
      <c r="BK141" s="15" t="s">
        <v>76</v>
      </c>
      <c r="BL141" s="114">
        <f t="shared" si="9"/>
        <v>171.8</v>
      </c>
      <c r="BM141" s="15" t="s">
        <v>125</v>
      </c>
      <c r="BN141" s="113" t="s">
        <v>2138</v>
      </c>
    </row>
    <row r="142" spans="1:66" s="2" customFormat="1" ht="16.5" customHeight="1" x14ac:dyDescent="0.2">
      <c r="A142" s="26"/>
      <c r="B142" s="133"/>
      <c r="C142" s="192" t="s">
        <v>2139</v>
      </c>
      <c r="D142" s="192" t="s">
        <v>119</v>
      </c>
      <c r="E142" s="193" t="s">
        <v>2140</v>
      </c>
      <c r="F142" s="194" t="s">
        <v>2141</v>
      </c>
      <c r="G142" s="195" t="s">
        <v>122</v>
      </c>
      <c r="H142" s="196">
        <v>100</v>
      </c>
      <c r="I142" s="197">
        <v>713</v>
      </c>
      <c r="J142" s="197">
        <f>I142*'Rekapitulace stavby'!$AI$20</f>
        <v>713</v>
      </c>
      <c r="K142" s="197">
        <f t="shared" si="0"/>
        <v>71300</v>
      </c>
      <c r="L142" s="107" t="s">
        <v>2067</v>
      </c>
      <c r="M142" s="108"/>
      <c r="N142" s="109" t="s">
        <v>1</v>
      </c>
      <c r="O142" s="110" t="s">
        <v>33</v>
      </c>
      <c r="P142" s="111">
        <v>0</v>
      </c>
      <c r="Q142" s="111">
        <f t="shared" si="1"/>
        <v>0</v>
      </c>
      <c r="R142" s="111">
        <v>1.4999999999999999E-4</v>
      </c>
      <c r="S142" s="111">
        <f t="shared" si="2"/>
        <v>1.4999999999999999E-2</v>
      </c>
      <c r="T142" s="111">
        <v>0</v>
      </c>
      <c r="U142" s="112">
        <f t="shared" si="3"/>
        <v>0</v>
      </c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S142" s="113" t="s">
        <v>124</v>
      </c>
      <c r="AU142" s="113" t="s">
        <v>119</v>
      </c>
      <c r="AV142" s="113" t="s">
        <v>78</v>
      </c>
      <c r="AZ142" s="15" t="s">
        <v>117</v>
      </c>
      <c r="BF142" s="114">
        <f t="shared" si="4"/>
        <v>71300</v>
      </c>
      <c r="BG142" s="114">
        <f t="shared" si="5"/>
        <v>0</v>
      </c>
      <c r="BH142" s="114">
        <f t="shared" si="6"/>
        <v>0</v>
      </c>
      <c r="BI142" s="114">
        <f t="shared" si="7"/>
        <v>0</v>
      </c>
      <c r="BJ142" s="114">
        <f t="shared" si="8"/>
        <v>0</v>
      </c>
      <c r="BK142" s="15" t="s">
        <v>76</v>
      </c>
      <c r="BL142" s="114">
        <f t="shared" si="9"/>
        <v>71300</v>
      </c>
      <c r="BM142" s="15" t="s">
        <v>125</v>
      </c>
      <c r="BN142" s="113" t="s">
        <v>2142</v>
      </c>
    </row>
    <row r="143" spans="1:66" s="2" customFormat="1" ht="24.2" customHeight="1" x14ac:dyDescent="0.2">
      <c r="A143" s="26"/>
      <c r="B143" s="133"/>
      <c r="C143" s="192" t="s">
        <v>2143</v>
      </c>
      <c r="D143" s="192" t="s">
        <v>119</v>
      </c>
      <c r="E143" s="193" t="s">
        <v>2144</v>
      </c>
      <c r="F143" s="194" t="s">
        <v>2145</v>
      </c>
      <c r="G143" s="195" t="s">
        <v>122</v>
      </c>
      <c r="H143" s="196">
        <v>50</v>
      </c>
      <c r="I143" s="197">
        <v>118</v>
      </c>
      <c r="J143" s="197">
        <f>I143*'Rekapitulace stavby'!$AI$20</f>
        <v>118</v>
      </c>
      <c r="K143" s="197">
        <f t="shared" si="0"/>
        <v>5900</v>
      </c>
      <c r="L143" s="107" t="s">
        <v>2067</v>
      </c>
      <c r="M143" s="108"/>
      <c r="N143" s="109" t="s">
        <v>1</v>
      </c>
      <c r="O143" s="110" t="s">
        <v>33</v>
      </c>
      <c r="P143" s="111">
        <v>0</v>
      </c>
      <c r="Q143" s="111">
        <f t="shared" si="1"/>
        <v>0</v>
      </c>
      <c r="R143" s="111">
        <v>2.5000000000000001E-4</v>
      </c>
      <c r="S143" s="111">
        <f t="shared" si="2"/>
        <v>1.2500000000000001E-2</v>
      </c>
      <c r="T143" s="111">
        <v>0</v>
      </c>
      <c r="U143" s="112">
        <f t="shared" si="3"/>
        <v>0</v>
      </c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S143" s="113" t="s">
        <v>124</v>
      </c>
      <c r="AU143" s="113" t="s">
        <v>119</v>
      </c>
      <c r="AV143" s="113" t="s">
        <v>78</v>
      </c>
      <c r="AZ143" s="15" t="s">
        <v>117</v>
      </c>
      <c r="BF143" s="114">
        <f t="shared" si="4"/>
        <v>5900</v>
      </c>
      <c r="BG143" s="114">
        <f t="shared" si="5"/>
        <v>0</v>
      </c>
      <c r="BH143" s="114">
        <f t="shared" si="6"/>
        <v>0</v>
      </c>
      <c r="BI143" s="114">
        <f t="shared" si="7"/>
        <v>0</v>
      </c>
      <c r="BJ143" s="114">
        <f t="shared" si="8"/>
        <v>0</v>
      </c>
      <c r="BK143" s="15" t="s">
        <v>76</v>
      </c>
      <c r="BL143" s="114">
        <f t="shared" si="9"/>
        <v>5900</v>
      </c>
      <c r="BM143" s="15" t="s">
        <v>125</v>
      </c>
      <c r="BN143" s="113" t="s">
        <v>2146</v>
      </c>
    </row>
    <row r="144" spans="1:66" s="2" customFormat="1" ht="24.2" customHeight="1" x14ac:dyDescent="0.2">
      <c r="A144" s="26"/>
      <c r="B144" s="133"/>
      <c r="C144" s="192" t="s">
        <v>2147</v>
      </c>
      <c r="D144" s="192" t="s">
        <v>119</v>
      </c>
      <c r="E144" s="193" t="s">
        <v>2148</v>
      </c>
      <c r="F144" s="194" t="s">
        <v>2149</v>
      </c>
      <c r="G144" s="195" t="s">
        <v>122</v>
      </c>
      <c r="H144" s="196">
        <v>50</v>
      </c>
      <c r="I144" s="197">
        <v>162</v>
      </c>
      <c r="J144" s="197">
        <f>I144*'Rekapitulace stavby'!$AI$20</f>
        <v>162</v>
      </c>
      <c r="K144" s="197">
        <f t="shared" si="0"/>
        <v>8100</v>
      </c>
      <c r="L144" s="107" t="s">
        <v>2067</v>
      </c>
      <c r="M144" s="108"/>
      <c r="N144" s="109" t="s">
        <v>1</v>
      </c>
      <c r="O144" s="110" t="s">
        <v>33</v>
      </c>
      <c r="P144" s="111">
        <v>0</v>
      </c>
      <c r="Q144" s="111">
        <f t="shared" si="1"/>
        <v>0</v>
      </c>
      <c r="R144" s="111">
        <v>3.5E-4</v>
      </c>
      <c r="S144" s="111">
        <f t="shared" si="2"/>
        <v>1.7499999999999998E-2</v>
      </c>
      <c r="T144" s="111">
        <v>0</v>
      </c>
      <c r="U144" s="112">
        <f t="shared" si="3"/>
        <v>0</v>
      </c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S144" s="113" t="s">
        <v>124</v>
      </c>
      <c r="AU144" s="113" t="s">
        <v>119</v>
      </c>
      <c r="AV144" s="113" t="s">
        <v>78</v>
      </c>
      <c r="AZ144" s="15" t="s">
        <v>117</v>
      </c>
      <c r="BF144" s="114">
        <f t="shared" si="4"/>
        <v>8100</v>
      </c>
      <c r="BG144" s="114">
        <f t="shared" si="5"/>
        <v>0</v>
      </c>
      <c r="BH144" s="114">
        <f t="shared" si="6"/>
        <v>0</v>
      </c>
      <c r="BI144" s="114">
        <f t="shared" si="7"/>
        <v>0</v>
      </c>
      <c r="BJ144" s="114">
        <f t="shared" si="8"/>
        <v>0</v>
      </c>
      <c r="BK144" s="15" t="s">
        <v>76</v>
      </c>
      <c r="BL144" s="114">
        <f t="shared" si="9"/>
        <v>8100</v>
      </c>
      <c r="BM144" s="15" t="s">
        <v>125</v>
      </c>
      <c r="BN144" s="113" t="s">
        <v>2150</v>
      </c>
    </row>
    <row r="145" spans="1:66" s="2" customFormat="1" ht="24.2" customHeight="1" x14ac:dyDescent="0.2">
      <c r="A145" s="26"/>
      <c r="B145" s="133"/>
      <c r="C145" s="192" t="s">
        <v>2151</v>
      </c>
      <c r="D145" s="192" t="s">
        <v>119</v>
      </c>
      <c r="E145" s="193" t="s">
        <v>2152</v>
      </c>
      <c r="F145" s="194" t="s">
        <v>2153</v>
      </c>
      <c r="G145" s="195" t="s">
        <v>122</v>
      </c>
      <c r="H145" s="196">
        <v>50</v>
      </c>
      <c r="I145" s="197">
        <v>810</v>
      </c>
      <c r="J145" s="197">
        <f>I145*'Rekapitulace stavby'!$AI$20</f>
        <v>810</v>
      </c>
      <c r="K145" s="197">
        <f t="shared" si="0"/>
        <v>40500</v>
      </c>
      <c r="L145" s="107" t="s">
        <v>2067</v>
      </c>
      <c r="M145" s="108"/>
      <c r="N145" s="109" t="s">
        <v>1</v>
      </c>
      <c r="O145" s="110" t="s">
        <v>33</v>
      </c>
      <c r="P145" s="111">
        <v>0</v>
      </c>
      <c r="Q145" s="111">
        <f t="shared" si="1"/>
        <v>0</v>
      </c>
      <c r="R145" s="111">
        <v>1.0399999999999999E-3</v>
      </c>
      <c r="S145" s="111">
        <f t="shared" si="2"/>
        <v>5.1999999999999998E-2</v>
      </c>
      <c r="T145" s="111">
        <v>0</v>
      </c>
      <c r="U145" s="112">
        <f t="shared" si="3"/>
        <v>0</v>
      </c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S145" s="113" t="s">
        <v>124</v>
      </c>
      <c r="AU145" s="113" t="s">
        <v>119</v>
      </c>
      <c r="AV145" s="113" t="s">
        <v>78</v>
      </c>
      <c r="AZ145" s="15" t="s">
        <v>117</v>
      </c>
      <c r="BF145" s="114">
        <f t="shared" si="4"/>
        <v>40500</v>
      </c>
      <c r="BG145" s="114">
        <f t="shared" si="5"/>
        <v>0</v>
      </c>
      <c r="BH145" s="114">
        <f t="shared" si="6"/>
        <v>0</v>
      </c>
      <c r="BI145" s="114">
        <f t="shared" si="7"/>
        <v>0</v>
      </c>
      <c r="BJ145" s="114">
        <f t="shared" si="8"/>
        <v>0</v>
      </c>
      <c r="BK145" s="15" t="s">
        <v>76</v>
      </c>
      <c r="BL145" s="114">
        <f t="shared" si="9"/>
        <v>40500</v>
      </c>
      <c r="BM145" s="15" t="s">
        <v>125</v>
      </c>
      <c r="BN145" s="113" t="s">
        <v>2154</v>
      </c>
    </row>
    <row r="146" spans="1:66" s="2" customFormat="1" ht="24.2" customHeight="1" x14ac:dyDescent="0.2">
      <c r="A146" s="26"/>
      <c r="B146" s="133"/>
      <c r="C146" s="192" t="s">
        <v>804</v>
      </c>
      <c r="D146" s="192" t="s">
        <v>119</v>
      </c>
      <c r="E146" s="193" t="s">
        <v>2155</v>
      </c>
      <c r="F146" s="194" t="s">
        <v>2156</v>
      </c>
      <c r="G146" s="195" t="s">
        <v>122</v>
      </c>
      <c r="H146" s="196">
        <v>50</v>
      </c>
      <c r="I146" s="197">
        <v>253</v>
      </c>
      <c r="J146" s="197">
        <f>I146*'Rekapitulace stavby'!$AI$20</f>
        <v>253</v>
      </c>
      <c r="K146" s="197">
        <f t="shared" si="0"/>
        <v>12650</v>
      </c>
      <c r="L146" s="107" t="s">
        <v>2067</v>
      </c>
      <c r="M146" s="108"/>
      <c r="N146" s="109" t="s">
        <v>1</v>
      </c>
      <c r="O146" s="110" t="s">
        <v>33</v>
      </c>
      <c r="P146" s="111">
        <v>0</v>
      </c>
      <c r="Q146" s="111">
        <f t="shared" si="1"/>
        <v>0</v>
      </c>
      <c r="R146" s="111">
        <v>2.1000000000000001E-4</v>
      </c>
      <c r="S146" s="111">
        <f t="shared" si="2"/>
        <v>1.0500000000000001E-2</v>
      </c>
      <c r="T146" s="111">
        <v>0</v>
      </c>
      <c r="U146" s="112">
        <f t="shared" si="3"/>
        <v>0</v>
      </c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S146" s="113" t="s">
        <v>124</v>
      </c>
      <c r="AU146" s="113" t="s">
        <v>119</v>
      </c>
      <c r="AV146" s="113" t="s">
        <v>78</v>
      </c>
      <c r="AZ146" s="15" t="s">
        <v>117</v>
      </c>
      <c r="BF146" s="114">
        <f t="shared" si="4"/>
        <v>12650</v>
      </c>
      <c r="BG146" s="114">
        <f t="shared" si="5"/>
        <v>0</v>
      </c>
      <c r="BH146" s="114">
        <f t="shared" si="6"/>
        <v>0</v>
      </c>
      <c r="BI146" s="114">
        <f t="shared" si="7"/>
        <v>0</v>
      </c>
      <c r="BJ146" s="114">
        <f t="shared" si="8"/>
        <v>0</v>
      </c>
      <c r="BK146" s="15" t="s">
        <v>76</v>
      </c>
      <c r="BL146" s="114">
        <f t="shared" si="9"/>
        <v>12650</v>
      </c>
      <c r="BM146" s="15" t="s">
        <v>125</v>
      </c>
      <c r="BN146" s="113" t="s">
        <v>2157</v>
      </c>
    </row>
    <row r="147" spans="1:66" s="2" customFormat="1" ht="24.2" customHeight="1" x14ac:dyDescent="0.2">
      <c r="A147" s="26"/>
      <c r="B147" s="133"/>
      <c r="C147" s="192" t="s">
        <v>382</v>
      </c>
      <c r="D147" s="192" t="s">
        <v>119</v>
      </c>
      <c r="E147" s="193" t="s">
        <v>2158</v>
      </c>
      <c r="F147" s="194" t="s">
        <v>2159</v>
      </c>
      <c r="G147" s="195" t="s">
        <v>122</v>
      </c>
      <c r="H147" s="196">
        <v>50</v>
      </c>
      <c r="I147" s="197">
        <v>119</v>
      </c>
      <c r="J147" s="197">
        <f>I147*'Rekapitulace stavby'!$AI$20</f>
        <v>119</v>
      </c>
      <c r="K147" s="197">
        <f t="shared" si="0"/>
        <v>5950</v>
      </c>
      <c r="L147" s="107" t="s">
        <v>2067</v>
      </c>
      <c r="M147" s="108"/>
      <c r="N147" s="109" t="s">
        <v>1</v>
      </c>
      <c r="O147" s="110" t="s">
        <v>33</v>
      </c>
      <c r="P147" s="111">
        <v>0</v>
      </c>
      <c r="Q147" s="111">
        <f t="shared" si="1"/>
        <v>0</v>
      </c>
      <c r="R147" s="111">
        <v>2.4000000000000001E-4</v>
      </c>
      <c r="S147" s="111">
        <f t="shared" si="2"/>
        <v>1.2E-2</v>
      </c>
      <c r="T147" s="111">
        <v>0</v>
      </c>
      <c r="U147" s="112">
        <f t="shared" si="3"/>
        <v>0</v>
      </c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S147" s="113" t="s">
        <v>124</v>
      </c>
      <c r="AU147" s="113" t="s">
        <v>119</v>
      </c>
      <c r="AV147" s="113" t="s">
        <v>78</v>
      </c>
      <c r="AZ147" s="15" t="s">
        <v>117</v>
      </c>
      <c r="BF147" s="114">
        <f t="shared" si="4"/>
        <v>5950</v>
      </c>
      <c r="BG147" s="114">
        <f t="shared" si="5"/>
        <v>0</v>
      </c>
      <c r="BH147" s="114">
        <f t="shared" si="6"/>
        <v>0</v>
      </c>
      <c r="BI147" s="114">
        <f t="shared" si="7"/>
        <v>0</v>
      </c>
      <c r="BJ147" s="114">
        <f t="shared" si="8"/>
        <v>0</v>
      </c>
      <c r="BK147" s="15" t="s">
        <v>76</v>
      </c>
      <c r="BL147" s="114">
        <f t="shared" si="9"/>
        <v>5950</v>
      </c>
      <c r="BM147" s="15" t="s">
        <v>125</v>
      </c>
      <c r="BN147" s="113" t="s">
        <v>2160</v>
      </c>
    </row>
    <row r="148" spans="1:66" s="2" customFormat="1" ht="24.2" customHeight="1" x14ac:dyDescent="0.2">
      <c r="A148" s="26"/>
      <c r="B148" s="133"/>
      <c r="C148" s="192" t="s">
        <v>2161</v>
      </c>
      <c r="D148" s="192" t="s">
        <v>119</v>
      </c>
      <c r="E148" s="193" t="s">
        <v>2162</v>
      </c>
      <c r="F148" s="194" t="s">
        <v>2163</v>
      </c>
      <c r="G148" s="195" t="s">
        <v>122</v>
      </c>
      <c r="H148" s="196">
        <v>50</v>
      </c>
      <c r="I148" s="197">
        <v>991</v>
      </c>
      <c r="J148" s="197">
        <f>I148*'Rekapitulace stavby'!$AI$20</f>
        <v>991</v>
      </c>
      <c r="K148" s="197">
        <f t="shared" si="0"/>
        <v>49550</v>
      </c>
      <c r="L148" s="107" t="s">
        <v>2067</v>
      </c>
      <c r="M148" s="108"/>
      <c r="N148" s="109" t="s">
        <v>1</v>
      </c>
      <c r="O148" s="110" t="s">
        <v>33</v>
      </c>
      <c r="P148" s="111">
        <v>0</v>
      </c>
      <c r="Q148" s="111">
        <f t="shared" si="1"/>
        <v>0</v>
      </c>
      <c r="R148" s="111">
        <v>1.09E-3</v>
      </c>
      <c r="S148" s="111">
        <f t="shared" si="2"/>
        <v>5.45E-2</v>
      </c>
      <c r="T148" s="111">
        <v>0</v>
      </c>
      <c r="U148" s="112">
        <f t="shared" si="3"/>
        <v>0</v>
      </c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S148" s="113" t="s">
        <v>124</v>
      </c>
      <c r="AU148" s="113" t="s">
        <v>119</v>
      </c>
      <c r="AV148" s="113" t="s">
        <v>78</v>
      </c>
      <c r="AZ148" s="15" t="s">
        <v>117</v>
      </c>
      <c r="BF148" s="114">
        <f t="shared" si="4"/>
        <v>49550</v>
      </c>
      <c r="BG148" s="114">
        <f t="shared" si="5"/>
        <v>0</v>
      </c>
      <c r="BH148" s="114">
        <f t="shared" si="6"/>
        <v>0</v>
      </c>
      <c r="BI148" s="114">
        <f t="shared" si="7"/>
        <v>0</v>
      </c>
      <c r="BJ148" s="114">
        <f t="shared" si="8"/>
        <v>0</v>
      </c>
      <c r="BK148" s="15" t="s">
        <v>76</v>
      </c>
      <c r="BL148" s="114">
        <f t="shared" si="9"/>
        <v>49550</v>
      </c>
      <c r="BM148" s="15" t="s">
        <v>125</v>
      </c>
      <c r="BN148" s="113" t="s">
        <v>2164</v>
      </c>
    </row>
    <row r="149" spans="1:66" s="2" customFormat="1" ht="24.2" customHeight="1" x14ac:dyDescent="0.2">
      <c r="A149" s="26"/>
      <c r="B149" s="133"/>
      <c r="C149" s="192" t="s">
        <v>2165</v>
      </c>
      <c r="D149" s="192" t="s">
        <v>119</v>
      </c>
      <c r="E149" s="193" t="s">
        <v>2166</v>
      </c>
      <c r="F149" s="194" t="s">
        <v>2167</v>
      </c>
      <c r="G149" s="195" t="s">
        <v>122</v>
      </c>
      <c r="H149" s="196">
        <v>100</v>
      </c>
      <c r="I149" s="197">
        <v>4.9400000000000004</v>
      </c>
      <c r="J149" s="197">
        <f>I149*'Rekapitulace stavby'!$AI$20</f>
        <v>4.9400000000000004</v>
      </c>
      <c r="K149" s="197">
        <f t="shared" si="0"/>
        <v>494</v>
      </c>
      <c r="L149" s="107" t="s">
        <v>2067</v>
      </c>
      <c r="M149" s="108"/>
      <c r="N149" s="109" t="s">
        <v>1</v>
      </c>
      <c r="O149" s="110" t="s">
        <v>33</v>
      </c>
      <c r="P149" s="111">
        <v>0</v>
      </c>
      <c r="Q149" s="111">
        <f t="shared" si="1"/>
        <v>0</v>
      </c>
      <c r="R149" s="111">
        <v>0</v>
      </c>
      <c r="S149" s="111">
        <f t="shared" si="2"/>
        <v>0</v>
      </c>
      <c r="T149" s="111">
        <v>0</v>
      </c>
      <c r="U149" s="112">
        <f t="shared" si="3"/>
        <v>0</v>
      </c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S149" s="113" t="s">
        <v>124</v>
      </c>
      <c r="AU149" s="113" t="s">
        <v>119</v>
      </c>
      <c r="AV149" s="113" t="s">
        <v>78</v>
      </c>
      <c r="AZ149" s="15" t="s">
        <v>117</v>
      </c>
      <c r="BF149" s="114">
        <f t="shared" si="4"/>
        <v>494</v>
      </c>
      <c r="BG149" s="114">
        <f t="shared" si="5"/>
        <v>0</v>
      </c>
      <c r="BH149" s="114">
        <f t="shared" si="6"/>
        <v>0</v>
      </c>
      <c r="BI149" s="114">
        <f t="shared" si="7"/>
        <v>0</v>
      </c>
      <c r="BJ149" s="114">
        <f t="shared" si="8"/>
        <v>0</v>
      </c>
      <c r="BK149" s="15" t="s">
        <v>76</v>
      </c>
      <c r="BL149" s="114">
        <f t="shared" si="9"/>
        <v>494</v>
      </c>
      <c r="BM149" s="15" t="s">
        <v>125</v>
      </c>
      <c r="BN149" s="113" t="s">
        <v>2168</v>
      </c>
    </row>
    <row r="150" spans="1:66" s="2" customFormat="1" ht="24.2" customHeight="1" x14ac:dyDescent="0.2">
      <c r="A150" s="26"/>
      <c r="B150" s="133"/>
      <c r="C150" s="192" t="s">
        <v>900</v>
      </c>
      <c r="D150" s="192" t="s">
        <v>119</v>
      </c>
      <c r="E150" s="193" t="s">
        <v>2169</v>
      </c>
      <c r="F150" s="194" t="s">
        <v>2170</v>
      </c>
      <c r="G150" s="195" t="s">
        <v>122</v>
      </c>
      <c r="H150" s="196">
        <v>100</v>
      </c>
      <c r="I150" s="197">
        <v>5.81</v>
      </c>
      <c r="J150" s="197">
        <f>I150*'Rekapitulace stavby'!$AI$20</f>
        <v>5.81</v>
      </c>
      <c r="K150" s="197">
        <f t="shared" si="0"/>
        <v>581</v>
      </c>
      <c r="L150" s="107" t="s">
        <v>2067</v>
      </c>
      <c r="M150" s="108"/>
      <c r="N150" s="109" t="s">
        <v>1</v>
      </c>
      <c r="O150" s="110" t="s">
        <v>33</v>
      </c>
      <c r="P150" s="111">
        <v>0</v>
      </c>
      <c r="Q150" s="111">
        <f t="shared" si="1"/>
        <v>0</v>
      </c>
      <c r="R150" s="111">
        <v>0</v>
      </c>
      <c r="S150" s="111">
        <f t="shared" si="2"/>
        <v>0</v>
      </c>
      <c r="T150" s="111">
        <v>0</v>
      </c>
      <c r="U150" s="112">
        <f t="shared" si="3"/>
        <v>0</v>
      </c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S150" s="113" t="s">
        <v>124</v>
      </c>
      <c r="AU150" s="113" t="s">
        <v>119</v>
      </c>
      <c r="AV150" s="113" t="s">
        <v>78</v>
      </c>
      <c r="AZ150" s="15" t="s">
        <v>117</v>
      </c>
      <c r="BF150" s="114">
        <f t="shared" si="4"/>
        <v>581</v>
      </c>
      <c r="BG150" s="114">
        <f t="shared" si="5"/>
        <v>0</v>
      </c>
      <c r="BH150" s="114">
        <f t="shared" si="6"/>
        <v>0</v>
      </c>
      <c r="BI150" s="114">
        <f t="shared" si="7"/>
        <v>0</v>
      </c>
      <c r="BJ150" s="114">
        <f t="shared" si="8"/>
        <v>0</v>
      </c>
      <c r="BK150" s="15" t="s">
        <v>76</v>
      </c>
      <c r="BL150" s="114">
        <f t="shared" si="9"/>
        <v>581</v>
      </c>
      <c r="BM150" s="15" t="s">
        <v>125</v>
      </c>
      <c r="BN150" s="113" t="s">
        <v>2171</v>
      </c>
    </row>
    <row r="151" spans="1:66" s="2" customFormat="1" ht="24.2" customHeight="1" x14ac:dyDescent="0.2">
      <c r="A151" s="26"/>
      <c r="B151" s="133"/>
      <c r="C151" s="192" t="s">
        <v>2172</v>
      </c>
      <c r="D151" s="192" t="s">
        <v>119</v>
      </c>
      <c r="E151" s="193" t="s">
        <v>2173</v>
      </c>
      <c r="F151" s="194" t="s">
        <v>2174</v>
      </c>
      <c r="G151" s="195" t="s">
        <v>122</v>
      </c>
      <c r="H151" s="196">
        <v>100</v>
      </c>
      <c r="I151" s="197">
        <v>7.04</v>
      </c>
      <c r="J151" s="197">
        <f>I151*'Rekapitulace stavby'!$AI$20</f>
        <v>7.04</v>
      </c>
      <c r="K151" s="197">
        <f t="shared" si="0"/>
        <v>704</v>
      </c>
      <c r="L151" s="107" t="s">
        <v>2067</v>
      </c>
      <c r="M151" s="108"/>
      <c r="N151" s="109" t="s">
        <v>1</v>
      </c>
      <c r="O151" s="110" t="s">
        <v>33</v>
      </c>
      <c r="P151" s="111">
        <v>0</v>
      </c>
      <c r="Q151" s="111">
        <f t="shared" si="1"/>
        <v>0</v>
      </c>
      <c r="R151" s="111">
        <v>0</v>
      </c>
      <c r="S151" s="111">
        <f t="shared" si="2"/>
        <v>0</v>
      </c>
      <c r="T151" s="111">
        <v>0</v>
      </c>
      <c r="U151" s="112">
        <f t="shared" si="3"/>
        <v>0</v>
      </c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S151" s="113" t="s">
        <v>124</v>
      </c>
      <c r="AU151" s="113" t="s">
        <v>119</v>
      </c>
      <c r="AV151" s="113" t="s">
        <v>78</v>
      </c>
      <c r="AZ151" s="15" t="s">
        <v>117</v>
      </c>
      <c r="BF151" s="114">
        <f t="shared" si="4"/>
        <v>704</v>
      </c>
      <c r="BG151" s="114">
        <f t="shared" si="5"/>
        <v>0</v>
      </c>
      <c r="BH151" s="114">
        <f t="shared" si="6"/>
        <v>0</v>
      </c>
      <c r="BI151" s="114">
        <f t="shared" si="7"/>
        <v>0</v>
      </c>
      <c r="BJ151" s="114">
        <f t="shared" si="8"/>
        <v>0</v>
      </c>
      <c r="BK151" s="15" t="s">
        <v>76</v>
      </c>
      <c r="BL151" s="114">
        <f t="shared" si="9"/>
        <v>704</v>
      </c>
      <c r="BM151" s="15" t="s">
        <v>125</v>
      </c>
      <c r="BN151" s="113" t="s">
        <v>2175</v>
      </c>
    </row>
    <row r="152" spans="1:66" s="2" customFormat="1" ht="24.2" customHeight="1" x14ac:dyDescent="0.2">
      <c r="A152" s="26"/>
      <c r="B152" s="133"/>
      <c r="C152" s="192" t="s">
        <v>2176</v>
      </c>
      <c r="D152" s="192" t="s">
        <v>119</v>
      </c>
      <c r="E152" s="193" t="s">
        <v>2177</v>
      </c>
      <c r="F152" s="194" t="s">
        <v>2178</v>
      </c>
      <c r="G152" s="195" t="s">
        <v>122</v>
      </c>
      <c r="H152" s="196">
        <v>100</v>
      </c>
      <c r="I152" s="197">
        <v>8.26</v>
      </c>
      <c r="J152" s="197">
        <f>I152*'Rekapitulace stavby'!$AI$20</f>
        <v>8.26</v>
      </c>
      <c r="K152" s="197">
        <f t="shared" si="0"/>
        <v>826</v>
      </c>
      <c r="L152" s="107" t="s">
        <v>2067</v>
      </c>
      <c r="M152" s="108"/>
      <c r="N152" s="109" t="s">
        <v>1</v>
      </c>
      <c r="O152" s="110" t="s">
        <v>33</v>
      </c>
      <c r="P152" s="111">
        <v>0</v>
      </c>
      <c r="Q152" s="111">
        <f t="shared" si="1"/>
        <v>0</v>
      </c>
      <c r="R152" s="111">
        <v>0</v>
      </c>
      <c r="S152" s="111">
        <f t="shared" si="2"/>
        <v>0</v>
      </c>
      <c r="T152" s="111">
        <v>0</v>
      </c>
      <c r="U152" s="112">
        <f t="shared" si="3"/>
        <v>0</v>
      </c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S152" s="113" t="s">
        <v>124</v>
      </c>
      <c r="AU152" s="113" t="s">
        <v>119</v>
      </c>
      <c r="AV152" s="113" t="s">
        <v>78</v>
      </c>
      <c r="AZ152" s="15" t="s">
        <v>117</v>
      </c>
      <c r="BF152" s="114">
        <f t="shared" si="4"/>
        <v>826</v>
      </c>
      <c r="BG152" s="114">
        <f t="shared" si="5"/>
        <v>0</v>
      </c>
      <c r="BH152" s="114">
        <f t="shared" si="6"/>
        <v>0</v>
      </c>
      <c r="BI152" s="114">
        <f t="shared" si="7"/>
        <v>0</v>
      </c>
      <c r="BJ152" s="114">
        <f t="shared" si="8"/>
        <v>0</v>
      </c>
      <c r="BK152" s="15" t="s">
        <v>76</v>
      </c>
      <c r="BL152" s="114">
        <f t="shared" si="9"/>
        <v>826</v>
      </c>
      <c r="BM152" s="15" t="s">
        <v>125</v>
      </c>
      <c r="BN152" s="113" t="s">
        <v>2179</v>
      </c>
    </row>
    <row r="153" spans="1:66" s="2" customFormat="1" ht="24.2" customHeight="1" x14ac:dyDescent="0.2">
      <c r="A153" s="26"/>
      <c r="B153" s="133"/>
      <c r="C153" s="192" t="s">
        <v>2180</v>
      </c>
      <c r="D153" s="192" t="s">
        <v>119</v>
      </c>
      <c r="E153" s="193" t="s">
        <v>2181</v>
      </c>
      <c r="F153" s="194" t="s">
        <v>2182</v>
      </c>
      <c r="G153" s="195" t="s">
        <v>122</v>
      </c>
      <c r="H153" s="196">
        <v>100</v>
      </c>
      <c r="I153" s="197">
        <v>39.1</v>
      </c>
      <c r="J153" s="197">
        <f>I153*'Rekapitulace stavby'!$AI$20</f>
        <v>39.1</v>
      </c>
      <c r="K153" s="197">
        <f t="shared" si="0"/>
        <v>3910</v>
      </c>
      <c r="L153" s="107" t="s">
        <v>2067</v>
      </c>
      <c r="M153" s="108"/>
      <c r="N153" s="109" t="s">
        <v>1</v>
      </c>
      <c r="O153" s="110" t="s">
        <v>33</v>
      </c>
      <c r="P153" s="111">
        <v>0</v>
      </c>
      <c r="Q153" s="111">
        <f t="shared" si="1"/>
        <v>0</v>
      </c>
      <c r="R153" s="111">
        <v>4.0000000000000003E-5</v>
      </c>
      <c r="S153" s="111">
        <f t="shared" si="2"/>
        <v>4.0000000000000001E-3</v>
      </c>
      <c r="T153" s="111">
        <v>0</v>
      </c>
      <c r="U153" s="112">
        <f t="shared" si="3"/>
        <v>0</v>
      </c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S153" s="113" t="s">
        <v>124</v>
      </c>
      <c r="AU153" s="113" t="s">
        <v>119</v>
      </c>
      <c r="AV153" s="113" t="s">
        <v>78</v>
      </c>
      <c r="AZ153" s="15" t="s">
        <v>117</v>
      </c>
      <c r="BF153" s="114">
        <f t="shared" si="4"/>
        <v>3910</v>
      </c>
      <c r="BG153" s="114">
        <f t="shared" si="5"/>
        <v>0</v>
      </c>
      <c r="BH153" s="114">
        <f t="shared" si="6"/>
        <v>0</v>
      </c>
      <c r="BI153" s="114">
        <f t="shared" si="7"/>
        <v>0</v>
      </c>
      <c r="BJ153" s="114">
        <f t="shared" si="8"/>
        <v>0</v>
      </c>
      <c r="BK153" s="15" t="s">
        <v>76</v>
      </c>
      <c r="BL153" s="114">
        <f t="shared" si="9"/>
        <v>3910</v>
      </c>
      <c r="BM153" s="15" t="s">
        <v>125</v>
      </c>
      <c r="BN153" s="113" t="s">
        <v>2183</v>
      </c>
    </row>
    <row r="154" spans="1:66" s="2" customFormat="1" ht="24.2" customHeight="1" x14ac:dyDescent="0.2">
      <c r="A154" s="26"/>
      <c r="B154" s="133"/>
      <c r="C154" s="192" t="s">
        <v>2184</v>
      </c>
      <c r="D154" s="192" t="s">
        <v>119</v>
      </c>
      <c r="E154" s="193" t="s">
        <v>2185</v>
      </c>
      <c r="F154" s="194" t="s">
        <v>2186</v>
      </c>
      <c r="G154" s="195" t="s">
        <v>122</v>
      </c>
      <c r="H154" s="196">
        <v>100</v>
      </c>
      <c r="I154" s="197">
        <v>56.3</v>
      </c>
      <c r="J154" s="197">
        <f>I154*'Rekapitulace stavby'!$AI$20</f>
        <v>56.3</v>
      </c>
      <c r="K154" s="197">
        <f t="shared" si="0"/>
        <v>5630</v>
      </c>
      <c r="L154" s="107" t="s">
        <v>2067</v>
      </c>
      <c r="M154" s="108"/>
      <c r="N154" s="109" t="s">
        <v>1</v>
      </c>
      <c r="O154" s="110" t="s">
        <v>33</v>
      </c>
      <c r="P154" s="111">
        <v>0</v>
      </c>
      <c r="Q154" s="111">
        <f t="shared" si="1"/>
        <v>0</v>
      </c>
      <c r="R154" s="111">
        <v>3.0000000000000001E-5</v>
      </c>
      <c r="S154" s="111">
        <f t="shared" si="2"/>
        <v>3.0000000000000001E-3</v>
      </c>
      <c r="T154" s="111">
        <v>0</v>
      </c>
      <c r="U154" s="112">
        <f t="shared" si="3"/>
        <v>0</v>
      </c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S154" s="113" t="s">
        <v>124</v>
      </c>
      <c r="AU154" s="113" t="s">
        <v>119</v>
      </c>
      <c r="AV154" s="113" t="s">
        <v>78</v>
      </c>
      <c r="AZ154" s="15" t="s">
        <v>117</v>
      </c>
      <c r="BF154" s="114">
        <f t="shared" si="4"/>
        <v>5630</v>
      </c>
      <c r="BG154" s="114">
        <f t="shared" si="5"/>
        <v>0</v>
      </c>
      <c r="BH154" s="114">
        <f t="shared" si="6"/>
        <v>0</v>
      </c>
      <c r="BI154" s="114">
        <f t="shared" si="7"/>
        <v>0</v>
      </c>
      <c r="BJ154" s="114">
        <f t="shared" si="8"/>
        <v>0</v>
      </c>
      <c r="BK154" s="15" t="s">
        <v>76</v>
      </c>
      <c r="BL154" s="114">
        <f t="shared" si="9"/>
        <v>5630</v>
      </c>
      <c r="BM154" s="15" t="s">
        <v>125</v>
      </c>
      <c r="BN154" s="113" t="s">
        <v>2187</v>
      </c>
    </row>
    <row r="155" spans="1:66" s="2" customFormat="1" ht="24.2" customHeight="1" x14ac:dyDescent="0.2">
      <c r="A155" s="26"/>
      <c r="B155" s="133"/>
      <c r="C155" s="192" t="s">
        <v>2188</v>
      </c>
      <c r="D155" s="192" t="s">
        <v>119</v>
      </c>
      <c r="E155" s="193" t="s">
        <v>2189</v>
      </c>
      <c r="F155" s="194" t="s">
        <v>2190</v>
      </c>
      <c r="G155" s="195" t="s">
        <v>122</v>
      </c>
      <c r="H155" s="196">
        <v>100</v>
      </c>
      <c r="I155" s="197">
        <v>79.8</v>
      </c>
      <c r="J155" s="197">
        <f>I155*'Rekapitulace stavby'!$AI$20</f>
        <v>79.8</v>
      </c>
      <c r="K155" s="197">
        <f t="shared" si="0"/>
        <v>7980</v>
      </c>
      <c r="L155" s="107" t="s">
        <v>2067</v>
      </c>
      <c r="M155" s="108"/>
      <c r="N155" s="109" t="s">
        <v>1</v>
      </c>
      <c r="O155" s="110" t="s">
        <v>33</v>
      </c>
      <c r="P155" s="111">
        <v>0</v>
      </c>
      <c r="Q155" s="111">
        <f t="shared" si="1"/>
        <v>0</v>
      </c>
      <c r="R155" s="111">
        <v>3.0000000000000001E-5</v>
      </c>
      <c r="S155" s="111">
        <f t="shared" si="2"/>
        <v>3.0000000000000001E-3</v>
      </c>
      <c r="T155" s="111">
        <v>0</v>
      </c>
      <c r="U155" s="112">
        <f t="shared" si="3"/>
        <v>0</v>
      </c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S155" s="113" t="s">
        <v>124</v>
      </c>
      <c r="AU155" s="113" t="s">
        <v>119</v>
      </c>
      <c r="AV155" s="113" t="s">
        <v>78</v>
      </c>
      <c r="AZ155" s="15" t="s">
        <v>117</v>
      </c>
      <c r="BF155" s="114">
        <f t="shared" si="4"/>
        <v>7980</v>
      </c>
      <c r="BG155" s="114">
        <f t="shared" si="5"/>
        <v>0</v>
      </c>
      <c r="BH155" s="114">
        <f t="shared" si="6"/>
        <v>0</v>
      </c>
      <c r="BI155" s="114">
        <f t="shared" si="7"/>
        <v>0</v>
      </c>
      <c r="BJ155" s="114">
        <f t="shared" si="8"/>
        <v>0</v>
      </c>
      <c r="BK155" s="15" t="s">
        <v>76</v>
      </c>
      <c r="BL155" s="114">
        <f t="shared" si="9"/>
        <v>7980</v>
      </c>
      <c r="BM155" s="15" t="s">
        <v>125</v>
      </c>
      <c r="BN155" s="113" t="s">
        <v>2191</v>
      </c>
    </row>
    <row r="156" spans="1:66" s="2" customFormat="1" ht="21.75" customHeight="1" x14ac:dyDescent="0.2">
      <c r="A156" s="26"/>
      <c r="B156" s="133"/>
      <c r="C156" s="192" t="s">
        <v>2192</v>
      </c>
      <c r="D156" s="192" t="s">
        <v>119</v>
      </c>
      <c r="E156" s="193" t="s">
        <v>2193</v>
      </c>
      <c r="F156" s="194" t="s">
        <v>2194</v>
      </c>
      <c r="G156" s="195" t="s">
        <v>692</v>
      </c>
      <c r="H156" s="196">
        <v>20</v>
      </c>
      <c r="I156" s="197">
        <v>37.4</v>
      </c>
      <c r="J156" s="197">
        <f>I156*'Rekapitulace stavby'!$AI$20</f>
        <v>37.4</v>
      </c>
      <c r="K156" s="197">
        <f t="shared" si="0"/>
        <v>748</v>
      </c>
      <c r="L156" s="107" t="s">
        <v>2067</v>
      </c>
      <c r="M156" s="108"/>
      <c r="N156" s="109" t="s">
        <v>1</v>
      </c>
      <c r="O156" s="110" t="s">
        <v>33</v>
      </c>
      <c r="P156" s="111">
        <v>0</v>
      </c>
      <c r="Q156" s="111">
        <f t="shared" si="1"/>
        <v>0</v>
      </c>
      <c r="R156" s="111">
        <v>9.0000000000000006E-5</v>
      </c>
      <c r="S156" s="111">
        <f t="shared" si="2"/>
        <v>1.8000000000000002E-3</v>
      </c>
      <c r="T156" s="111">
        <v>0</v>
      </c>
      <c r="U156" s="112">
        <f t="shared" si="3"/>
        <v>0</v>
      </c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S156" s="113" t="s">
        <v>124</v>
      </c>
      <c r="AU156" s="113" t="s">
        <v>119</v>
      </c>
      <c r="AV156" s="113" t="s">
        <v>78</v>
      </c>
      <c r="AZ156" s="15" t="s">
        <v>117</v>
      </c>
      <c r="BF156" s="114">
        <f t="shared" si="4"/>
        <v>748</v>
      </c>
      <c r="BG156" s="114">
        <f t="shared" si="5"/>
        <v>0</v>
      </c>
      <c r="BH156" s="114">
        <f t="shared" si="6"/>
        <v>0</v>
      </c>
      <c r="BI156" s="114">
        <f t="shared" si="7"/>
        <v>0</v>
      </c>
      <c r="BJ156" s="114">
        <f t="shared" si="8"/>
        <v>0</v>
      </c>
      <c r="BK156" s="15" t="s">
        <v>76</v>
      </c>
      <c r="BL156" s="114">
        <f t="shared" si="9"/>
        <v>748</v>
      </c>
      <c r="BM156" s="15" t="s">
        <v>125</v>
      </c>
      <c r="BN156" s="113" t="s">
        <v>2195</v>
      </c>
    </row>
    <row r="157" spans="1:66" s="2" customFormat="1" ht="21.75" customHeight="1" x14ac:dyDescent="0.2">
      <c r="A157" s="26"/>
      <c r="B157" s="133"/>
      <c r="C157" s="192" t="s">
        <v>2196</v>
      </c>
      <c r="D157" s="192" t="s">
        <v>119</v>
      </c>
      <c r="E157" s="193" t="s">
        <v>2197</v>
      </c>
      <c r="F157" s="194" t="s">
        <v>2198</v>
      </c>
      <c r="G157" s="195" t="s">
        <v>692</v>
      </c>
      <c r="H157" s="196">
        <v>20</v>
      </c>
      <c r="I157" s="197">
        <v>87.8</v>
      </c>
      <c r="J157" s="197">
        <f>I157*'Rekapitulace stavby'!$AI$20</f>
        <v>87.8</v>
      </c>
      <c r="K157" s="197">
        <f t="shared" si="0"/>
        <v>1756</v>
      </c>
      <c r="L157" s="107" t="s">
        <v>2067</v>
      </c>
      <c r="M157" s="108"/>
      <c r="N157" s="109" t="s">
        <v>1</v>
      </c>
      <c r="O157" s="110" t="s">
        <v>33</v>
      </c>
      <c r="P157" s="111">
        <v>0</v>
      </c>
      <c r="Q157" s="111">
        <f t="shared" si="1"/>
        <v>0</v>
      </c>
      <c r="R157" s="111">
        <v>5.0000000000000001E-4</v>
      </c>
      <c r="S157" s="111">
        <f t="shared" si="2"/>
        <v>0.01</v>
      </c>
      <c r="T157" s="111">
        <v>0</v>
      </c>
      <c r="U157" s="112">
        <f t="shared" si="3"/>
        <v>0</v>
      </c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S157" s="113" t="s">
        <v>124</v>
      </c>
      <c r="AU157" s="113" t="s">
        <v>119</v>
      </c>
      <c r="AV157" s="113" t="s">
        <v>78</v>
      </c>
      <c r="AZ157" s="15" t="s">
        <v>117</v>
      </c>
      <c r="BF157" s="114">
        <f t="shared" si="4"/>
        <v>1756</v>
      </c>
      <c r="BG157" s="114">
        <f t="shared" si="5"/>
        <v>0</v>
      </c>
      <c r="BH157" s="114">
        <f t="shared" si="6"/>
        <v>0</v>
      </c>
      <c r="BI157" s="114">
        <f t="shared" si="7"/>
        <v>0</v>
      </c>
      <c r="BJ157" s="114">
        <f t="shared" si="8"/>
        <v>0</v>
      </c>
      <c r="BK157" s="15" t="s">
        <v>76</v>
      </c>
      <c r="BL157" s="114">
        <f t="shared" si="9"/>
        <v>1756</v>
      </c>
      <c r="BM157" s="15" t="s">
        <v>125</v>
      </c>
      <c r="BN157" s="113" t="s">
        <v>2199</v>
      </c>
    </row>
    <row r="158" spans="1:66" s="2" customFormat="1" ht="21.75" customHeight="1" x14ac:dyDescent="0.2">
      <c r="A158" s="26"/>
      <c r="B158" s="133"/>
      <c r="C158" s="192" t="s">
        <v>2200</v>
      </c>
      <c r="D158" s="192" t="s">
        <v>119</v>
      </c>
      <c r="E158" s="193" t="s">
        <v>2201</v>
      </c>
      <c r="F158" s="194" t="s">
        <v>2202</v>
      </c>
      <c r="G158" s="195" t="s">
        <v>692</v>
      </c>
      <c r="H158" s="196">
        <v>20</v>
      </c>
      <c r="I158" s="197">
        <v>125</v>
      </c>
      <c r="J158" s="197">
        <f>I158*'Rekapitulace stavby'!$AI$20</f>
        <v>125</v>
      </c>
      <c r="K158" s="197">
        <f t="shared" si="0"/>
        <v>2500</v>
      </c>
      <c r="L158" s="107" t="s">
        <v>2067</v>
      </c>
      <c r="M158" s="108"/>
      <c r="N158" s="109" t="s">
        <v>1</v>
      </c>
      <c r="O158" s="110" t="s">
        <v>33</v>
      </c>
      <c r="P158" s="111">
        <v>0</v>
      </c>
      <c r="Q158" s="111">
        <f t="shared" si="1"/>
        <v>0</v>
      </c>
      <c r="R158" s="111">
        <v>5.9999999999999995E-4</v>
      </c>
      <c r="S158" s="111">
        <f t="shared" si="2"/>
        <v>1.1999999999999999E-2</v>
      </c>
      <c r="T158" s="111">
        <v>0</v>
      </c>
      <c r="U158" s="112">
        <f t="shared" si="3"/>
        <v>0</v>
      </c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S158" s="113" t="s">
        <v>124</v>
      </c>
      <c r="AU158" s="113" t="s">
        <v>119</v>
      </c>
      <c r="AV158" s="113" t="s">
        <v>78</v>
      </c>
      <c r="AZ158" s="15" t="s">
        <v>117</v>
      </c>
      <c r="BF158" s="114">
        <f t="shared" si="4"/>
        <v>2500</v>
      </c>
      <c r="BG158" s="114">
        <f t="shared" si="5"/>
        <v>0</v>
      </c>
      <c r="BH158" s="114">
        <f t="shared" si="6"/>
        <v>0</v>
      </c>
      <c r="BI158" s="114">
        <f t="shared" si="7"/>
        <v>0</v>
      </c>
      <c r="BJ158" s="114">
        <f t="shared" si="8"/>
        <v>0</v>
      </c>
      <c r="BK158" s="15" t="s">
        <v>76</v>
      </c>
      <c r="BL158" s="114">
        <f t="shared" si="9"/>
        <v>2500</v>
      </c>
      <c r="BM158" s="15" t="s">
        <v>125</v>
      </c>
      <c r="BN158" s="113" t="s">
        <v>2203</v>
      </c>
    </row>
    <row r="159" spans="1:66" s="2" customFormat="1" ht="24.2" customHeight="1" x14ac:dyDescent="0.2">
      <c r="A159" s="26"/>
      <c r="B159" s="133"/>
      <c r="C159" s="192" t="s">
        <v>2204</v>
      </c>
      <c r="D159" s="192" t="s">
        <v>119</v>
      </c>
      <c r="E159" s="193" t="s">
        <v>2205</v>
      </c>
      <c r="F159" s="194" t="s">
        <v>2206</v>
      </c>
      <c r="G159" s="195" t="s">
        <v>692</v>
      </c>
      <c r="H159" s="196">
        <v>20</v>
      </c>
      <c r="I159" s="197">
        <v>133</v>
      </c>
      <c r="J159" s="197">
        <f>I159*'Rekapitulace stavby'!$AI$20</f>
        <v>133</v>
      </c>
      <c r="K159" s="197">
        <f t="shared" si="0"/>
        <v>2660</v>
      </c>
      <c r="L159" s="107" t="s">
        <v>2067</v>
      </c>
      <c r="M159" s="108"/>
      <c r="N159" s="109" t="s">
        <v>1</v>
      </c>
      <c r="O159" s="110" t="s">
        <v>33</v>
      </c>
      <c r="P159" s="111">
        <v>0</v>
      </c>
      <c r="Q159" s="111">
        <f t="shared" si="1"/>
        <v>0</v>
      </c>
      <c r="R159" s="111">
        <v>5.8E-4</v>
      </c>
      <c r="S159" s="111">
        <f t="shared" si="2"/>
        <v>1.1599999999999999E-2</v>
      </c>
      <c r="T159" s="111">
        <v>0</v>
      </c>
      <c r="U159" s="112">
        <f t="shared" si="3"/>
        <v>0</v>
      </c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S159" s="113" t="s">
        <v>124</v>
      </c>
      <c r="AU159" s="113" t="s">
        <v>119</v>
      </c>
      <c r="AV159" s="113" t="s">
        <v>78</v>
      </c>
      <c r="AZ159" s="15" t="s">
        <v>117</v>
      </c>
      <c r="BF159" s="114">
        <f t="shared" si="4"/>
        <v>2660</v>
      </c>
      <c r="BG159" s="114">
        <f t="shared" si="5"/>
        <v>0</v>
      </c>
      <c r="BH159" s="114">
        <f t="shared" si="6"/>
        <v>0</v>
      </c>
      <c r="BI159" s="114">
        <f t="shared" si="7"/>
        <v>0</v>
      </c>
      <c r="BJ159" s="114">
        <f t="shared" si="8"/>
        <v>0</v>
      </c>
      <c r="BK159" s="15" t="s">
        <v>76</v>
      </c>
      <c r="BL159" s="114">
        <f t="shared" si="9"/>
        <v>2660</v>
      </c>
      <c r="BM159" s="15" t="s">
        <v>125</v>
      </c>
      <c r="BN159" s="113" t="s">
        <v>2207</v>
      </c>
    </row>
    <row r="160" spans="1:66" s="2" customFormat="1" ht="24.2" customHeight="1" x14ac:dyDescent="0.2">
      <c r="A160" s="26"/>
      <c r="B160" s="133"/>
      <c r="C160" s="192" t="s">
        <v>2208</v>
      </c>
      <c r="D160" s="192" t="s">
        <v>119</v>
      </c>
      <c r="E160" s="193" t="s">
        <v>2209</v>
      </c>
      <c r="F160" s="194" t="s">
        <v>2210</v>
      </c>
      <c r="G160" s="195" t="s">
        <v>122</v>
      </c>
      <c r="H160" s="196">
        <v>100</v>
      </c>
      <c r="I160" s="197">
        <v>1.22</v>
      </c>
      <c r="J160" s="197">
        <f>I160*'Rekapitulace stavby'!$AI$20</f>
        <v>1.22</v>
      </c>
      <c r="K160" s="197">
        <f t="shared" si="0"/>
        <v>122</v>
      </c>
      <c r="L160" s="107" t="s">
        <v>2067</v>
      </c>
      <c r="M160" s="108"/>
      <c r="N160" s="109" t="s">
        <v>1</v>
      </c>
      <c r="O160" s="110" t="s">
        <v>33</v>
      </c>
      <c r="P160" s="111">
        <v>0</v>
      </c>
      <c r="Q160" s="111">
        <f t="shared" si="1"/>
        <v>0</v>
      </c>
      <c r="R160" s="111">
        <v>0</v>
      </c>
      <c r="S160" s="111">
        <f t="shared" si="2"/>
        <v>0</v>
      </c>
      <c r="T160" s="111">
        <v>0</v>
      </c>
      <c r="U160" s="112">
        <f t="shared" si="3"/>
        <v>0</v>
      </c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S160" s="113" t="s">
        <v>124</v>
      </c>
      <c r="AU160" s="113" t="s">
        <v>119</v>
      </c>
      <c r="AV160" s="113" t="s">
        <v>78</v>
      </c>
      <c r="AZ160" s="15" t="s">
        <v>117</v>
      </c>
      <c r="BF160" s="114">
        <f t="shared" si="4"/>
        <v>122</v>
      </c>
      <c r="BG160" s="114">
        <f t="shared" si="5"/>
        <v>0</v>
      </c>
      <c r="BH160" s="114">
        <f t="shared" si="6"/>
        <v>0</v>
      </c>
      <c r="BI160" s="114">
        <f t="shared" si="7"/>
        <v>0</v>
      </c>
      <c r="BJ160" s="114">
        <f t="shared" si="8"/>
        <v>0</v>
      </c>
      <c r="BK160" s="15" t="s">
        <v>76</v>
      </c>
      <c r="BL160" s="114">
        <f t="shared" si="9"/>
        <v>122</v>
      </c>
      <c r="BM160" s="15" t="s">
        <v>125</v>
      </c>
      <c r="BN160" s="113" t="s">
        <v>2211</v>
      </c>
    </row>
    <row r="161" spans="1:66" s="2" customFormat="1" ht="24.2" customHeight="1" x14ac:dyDescent="0.2">
      <c r="A161" s="26"/>
      <c r="B161" s="133"/>
      <c r="C161" s="192" t="s">
        <v>2212</v>
      </c>
      <c r="D161" s="192" t="s">
        <v>119</v>
      </c>
      <c r="E161" s="193" t="s">
        <v>2213</v>
      </c>
      <c r="F161" s="194" t="s">
        <v>2214</v>
      </c>
      <c r="G161" s="195" t="s">
        <v>122</v>
      </c>
      <c r="H161" s="196">
        <v>100</v>
      </c>
      <c r="I161" s="197">
        <v>4.9800000000000004</v>
      </c>
      <c r="J161" s="197">
        <f>I161*'Rekapitulace stavby'!$AI$20</f>
        <v>4.9800000000000004</v>
      </c>
      <c r="K161" s="197">
        <f t="shared" si="0"/>
        <v>498</v>
      </c>
      <c r="L161" s="107" t="s">
        <v>2067</v>
      </c>
      <c r="M161" s="108"/>
      <c r="N161" s="109" t="s">
        <v>1</v>
      </c>
      <c r="O161" s="110" t="s">
        <v>33</v>
      </c>
      <c r="P161" s="111">
        <v>0</v>
      </c>
      <c r="Q161" s="111">
        <f t="shared" si="1"/>
        <v>0</v>
      </c>
      <c r="R161" s="111">
        <v>0</v>
      </c>
      <c r="S161" s="111">
        <f t="shared" si="2"/>
        <v>0</v>
      </c>
      <c r="T161" s="111">
        <v>0</v>
      </c>
      <c r="U161" s="112">
        <f t="shared" si="3"/>
        <v>0</v>
      </c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S161" s="113" t="s">
        <v>124</v>
      </c>
      <c r="AU161" s="113" t="s">
        <v>119</v>
      </c>
      <c r="AV161" s="113" t="s">
        <v>78</v>
      </c>
      <c r="AZ161" s="15" t="s">
        <v>117</v>
      </c>
      <c r="BF161" s="114">
        <f t="shared" si="4"/>
        <v>498</v>
      </c>
      <c r="BG161" s="114">
        <f t="shared" si="5"/>
        <v>0</v>
      </c>
      <c r="BH161" s="114">
        <f t="shared" si="6"/>
        <v>0</v>
      </c>
      <c r="BI161" s="114">
        <f t="shared" si="7"/>
        <v>0</v>
      </c>
      <c r="BJ161" s="114">
        <f t="shared" si="8"/>
        <v>0</v>
      </c>
      <c r="BK161" s="15" t="s">
        <v>76</v>
      </c>
      <c r="BL161" s="114">
        <f t="shared" si="9"/>
        <v>498</v>
      </c>
      <c r="BM161" s="15" t="s">
        <v>125</v>
      </c>
      <c r="BN161" s="113" t="s">
        <v>2215</v>
      </c>
    </row>
    <row r="162" spans="1:66" s="2" customFormat="1" ht="24.2" customHeight="1" x14ac:dyDescent="0.2">
      <c r="A162" s="26"/>
      <c r="B162" s="133"/>
      <c r="C162" s="192" t="s">
        <v>2216</v>
      </c>
      <c r="D162" s="192" t="s">
        <v>119</v>
      </c>
      <c r="E162" s="193" t="s">
        <v>2217</v>
      </c>
      <c r="F162" s="194" t="s">
        <v>2218</v>
      </c>
      <c r="G162" s="195" t="s">
        <v>122</v>
      </c>
      <c r="H162" s="196">
        <v>100</v>
      </c>
      <c r="I162" s="197">
        <v>11.2</v>
      </c>
      <c r="J162" s="197">
        <f>I162*'Rekapitulace stavby'!$AI$20</f>
        <v>11.2</v>
      </c>
      <c r="K162" s="197">
        <f t="shared" si="0"/>
        <v>1120</v>
      </c>
      <c r="L162" s="107" t="s">
        <v>2067</v>
      </c>
      <c r="M162" s="108"/>
      <c r="N162" s="109" t="s">
        <v>1</v>
      </c>
      <c r="O162" s="110" t="s">
        <v>33</v>
      </c>
      <c r="P162" s="111">
        <v>0</v>
      </c>
      <c r="Q162" s="111">
        <f t="shared" si="1"/>
        <v>0</v>
      </c>
      <c r="R162" s="111">
        <v>0</v>
      </c>
      <c r="S162" s="111">
        <f t="shared" si="2"/>
        <v>0</v>
      </c>
      <c r="T162" s="111">
        <v>0</v>
      </c>
      <c r="U162" s="112">
        <f t="shared" si="3"/>
        <v>0</v>
      </c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S162" s="113" t="s">
        <v>124</v>
      </c>
      <c r="AU162" s="113" t="s">
        <v>119</v>
      </c>
      <c r="AV162" s="113" t="s">
        <v>78</v>
      </c>
      <c r="AZ162" s="15" t="s">
        <v>117</v>
      </c>
      <c r="BF162" s="114">
        <f t="shared" si="4"/>
        <v>1120</v>
      </c>
      <c r="BG162" s="114">
        <f t="shared" si="5"/>
        <v>0</v>
      </c>
      <c r="BH162" s="114">
        <f t="shared" si="6"/>
        <v>0</v>
      </c>
      <c r="BI162" s="114">
        <f t="shared" si="7"/>
        <v>0</v>
      </c>
      <c r="BJ162" s="114">
        <f t="shared" si="8"/>
        <v>0</v>
      </c>
      <c r="BK162" s="15" t="s">
        <v>76</v>
      </c>
      <c r="BL162" s="114">
        <f t="shared" si="9"/>
        <v>1120</v>
      </c>
      <c r="BM162" s="15" t="s">
        <v>125</v>
      </c>
      <c r="BN162" s="113" t="s">
        <v>2219</v>
      </c>
    </row>
    <row r="163" spans="1:66" s="2" customFormat="1" ht="24.2" customHeight="1" x14ac:dyDescent="0.2">
      <c r="A163" s="26"/>
      <c r="B163" s="133"/>
      <c r="C163" s="192" t="s">
        <v>2220</v>
      </c>
      <c r="D163" s="192" t="s">
        <v>119</v>
      </c>
      <c r="E163" s="193" t="s">
        <v>2221</v>
      </c>
      <c r="F163" s="194" t="s">
        <v>2222</v>
      </c>
      <c r="G163" s="195" t="s">
        <v>122</v>
      </c>
      <c r="H163" s="196">
        <v>100</v>
      </c>
      <c r="I163" s="197">
        <v>4.03</v>
      </c>
      <c r="J163" s="197">
        <f>I163*'Rekapitulace stavby'!$AI$20</f>
        <v>4.03</v>
      </c>
      <c r="K163" s="197">
        <f t="shared" si="0"/>
        <v>403</v>
      </c>
      <c r="L163" s="107" t="s">
        <v>2067</v>
      </c>
      <c r="M163" s="108"/>
      <c r="N163" s="109" t="s">
        <v>1</v>
      </c>
      <c r="O163" s="110" t="s">
        <v>33</v>
      </c>
      <c r="P163" s="111">
        <v>0</v>
      </c>
      <c r="Q163" s="111">
        <f t="shared" si="1"/>
        <v>0</v>
      </c>
      <c r="R163" s="111">
        <v>0</v>
      </c>
      <c r="S163" s="111">
        <f t="shared" si="2"/>
        <v>0</v>
      </c>
      <c r="T163" s="111">
        <v>0</v>
      </c>
      <c r="U163" s="112">
        <f t="shared" si="3"/>
        <v>0</v>
      </c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S163" s="113" t="s">
        <v>124</v>
      </c>
      <c r="AU163" s="113" t="s">
        <v>119</v>
      </c>
      <c r="AV163" s="113" t="s">
        <v>78</v>
      </c>
      <c r="AZ163" s="15" t="s">
        <v>117</v>
      </c>
      <c r="BF163" s="114">
        <f t="shared" si="4"/>
        <v>403</v>
      </c>
      <c r="BG163" s="114">
        <f t="shared" si="5"/>
        <v>0</v>
      </c>
      <c r="BH163" s="114">
        <f t="shared" si="6"/>
        <v>0</v>
      </c>
      <c r="BI163" s="114">
        <f t="shared" si="7"/>
        <v>0</v>
      </c>
      <c r="BJ163" s="114">
        <f t="shared" si="8"/>
        <v>0</v>
      </c>
      <c r="BK163" s="15" t="s">
        <v>76</v>
      </c>
      <c r="BL163" s="114">
        <f t="shared" si="9"/>
        <v>403</v>
      </c>
      <c r="BM163" s="15" t="s">
        <v>125</v>
      </c>
      <c r="BN163" s="113" t="s">
        <v>2223</v>
      </c>
    </row>
    <row r="164" spans="1:66" s="2" customFormat="1" ht="24.2" customHeight="1" x14ac:dyDescent="0.2">
      <c r="A164" s="26"/>
      <c r="B164" s="133"/>
      <c r="C164" s="192" t="s">
        <v>2224</v>
      </c>
      <c r="D164" s="192" t="s">
        <v>119</v>
      </c>
      <c r="E164" s="193" t="s">
        <v>2225</v>
      </c>
      <c r="F164" s="194" t="s">
        <v>2226</v>
      </c>
      <c r="G164" s="195" t="s">
        <v>122</v>
      </c>
      <c r="H164" s="196">
        <v>100</v>
      </c>
      <c r="I164" s="197">
        <v>6.31</v>
      </c>
      <c r="J164" s="197">
        <f>I164*'Rekapitulace stavby'!$AI$20</f>
        <v>6.31</v>
      </c>
      <c r="K164" s="197">
        <f t="shared" si="0"/>
        <v>631</v>
      </c>
      <c r="L164" s="107" t="s">
        <v>2067</v>
      </c>
      <c r="M164" s="108"/>
      <c r="N164" s="109" t="s">
        <v>1</v>
      </c>
      <c r="O164" s="110" t="s">
        <v>33</v>
      </c>
      <c r="P164" s="111">
        <v>0</v>
      </c>
      <c r="Q164" s="111">
        <f t="shared" si="1"/>
        <v>0</v>
      </c>
      <c r="R164" s="111">
        <v>0</v>
      </c>
      <c r="S164" s="111">
        <f t="shared" si="2"/>
        <v>0</v>
      </c>
      <c r="T164" s="111">
        <v>0</v>
      </c>
      <c r="U164" s="112">
        <f t="shared" si="3"/>
        <v>0</v>
      </c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S164" s="113" t="s">
        <v>124</v>
      </c>
      <c r="AU164" s="113" t="s">
        <v>119</v>
      </c>
      <c r="AV164" s="113" t="s">
        <v>78</v>
      </c>
      <c r="AZ164" s="15" t="s">
        <v>117</v>
      </c>
      <c r="BF164" s="114">
        <f t="shared" si="4"/>
        <v>631</v>
      </c>
      <c r="BG164" s="114">
        <f t="shared" si="5"/>
        <v>0</v>
      </c>
      <c r="BH164" s="114">
        <f t="shared" si="6"/>
        <v>0</v>
      </c>
      <c r="BI164" s="114">
        <f t="shared" si="7"/>
        <v>0</v>
      </c>
      <c r="BJ164" s="114">
        <f t="shared" si="8"/>
        <v>0</v>
      </c>
      <c r="BK164" s="15" t="s">
        <v>76</v>
      </c>
      <c r="BL164" s="114">
        <f t="shared" si="9"/>
        <v>631</v>
      </c>
      <c r="BM164" s="15" t="s">
        <v>125</v>
      </c>
      <c r="BN164" s="113" t="s">
        <v>2227</v>
      </c>
    </row>
    <row r="165" spans="1:66" s="2" customFormat="1" ht="24.2" customHeight="1" x14ac:dyDescent="0.2">
      <c r="A165" s="26"/>
      <c r="B165" s="133"/>
      <c r="C165" s="192" t="s">
        <v>2228</v>
      </c>
      <c r="D165" s="192" t="s">
        <v>119</v>
      </c>
      <c r="E165" s="193" t="s">
        <v>2229</v>
      </c>
      <c r="F165" s="194" t="s">
        <v>2230</v>
      </c>
      <c r="G165" s="195" t="s">
        <v>122</v>
      </c>
      <c r="H165" s="196">
        <v>100</v>
      </c>
      <c r="I165" s="197">
        <v>14.4</v>
      </c>
      <c r="J165" s="197">
        <f>I165*'Rekapitulace stavby'!$AI$20</f>
        <v>14.4</v>
      </c>
      <c r="K165" s="197">
        <f t="shared" si="0"/>
        <v>1440</v>
      </c>
      <c r="L165" s="107" t="s">
        <v>2067</v>
      </c>
      <c r="M165" s="108"/>
      <c r="N165" s="109" t="s">
        <v>1</v>
      </c>
      <c r="O165" s="110" t="s">
        <v>33</v>
      </c>
      <c r="P165" s="111">
        <v>0</v>
      </c>
      <c r="Q165" s="111">
        <f t="shared" si="1"/>
        <v>0</v>
      </c>
      <c r="R165" s="111">
        <v>1.0000000000000001E-5</v>
      </c>
      <c r="S165" s="111">
        <f t="shared" si="2"/>
        <v>1E-3</v>
      </c>
      <c r="T165" s="111">
        <v>0</v>
      </c>
      <c r="U165" s="112">
        <f t="shared" si="3"/>
        <v>0</v>
      </c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S165" s="113" t="s">
        <v>124</v>
      </c>
      <c r="AU165" s="113" t="s">
        <v>119</v>
      </c>
      <c r="AV165" s="113" t="s">
        <v>78</v>
      </c>
      <c r="AZ165" s="15" t="s">
        <v>117</v>
      </c>
      <c r="BF165" s="114">
        <f t="shared" si="4"/>
        <v>1440</v>
      </c>
      <c r="BG165" s="114">
        <f t="shared" si="5"/>
        <v>0</v>
      </c>
      <c r="BH165" s="114">
        <f t="shared" si="6"/>
        <v>0</v>
      </c>
      <c r="BI165" s="114">
        <f t="shared" si="7"/>
        <v>0</v>
      </c>
      <c r="BJ165" s="114">
        <f t="shared" si="8"/>
        <v>0</v>
      </c>
      <c r="BK165" s="15" t="s">
        <v>76</v>
      </c>
      <c r="BL165" s="114">
        <f t="shared" si="9"/>
        <v>1440</v>
      </c>
      <c r="BM165" s="15" t="s">
        <v>125</v>
      </c>
      <c r="BN165" s="113" t="s">
        <v>2231</v>
      </c>
    </row>
    <row r="166" spans="1:66" s="2" customFormat="1" ht="24.2" customHeight="1" x14ac:dyDescent="0.2">
      <c r="A166" s="26"/>
      <c r="B166" s="133"/>
      <c r="C166" s="192" t="s">
        <v>2232</v>
      </c>
      <c r="D166" s="192" t="s">
        <v>119</v>
      </c>
      <c r="E166" s="193" t="s">
        <v>2233</v>
      </c>
      <c r="F166" s="194" t="s">
        <v>2234</v>
      </c>
      <c r="G166" s="195" t="s">
        <v>122</v>
      </c>
      <c r="H166" s="196">
        <v>100</v>
      </c>
      <c r="I166" s="197">
        <v>5.47</v>
      </c>
      <c r="J166" s="197">
        <f>I166*'Rekapitulace stavby'!$AI$20</f>
        <v>5.47</v>
      </c>
      <c r="K166" s="197">
        <f t="shared" si="0"/>
        <v>547</v>
      </c>
      <c r="L166" s="107" t="s">
        <v>2067</v>
      </c>
      <c r="M166" s="108"/>
      <c r="N166" s="123" t="s">
        <v>1</v>
      </c>
      <c r="O166" s="124" t="s">
        <v>33</v>
      </c>
      <c r="P166" s="125">
        <v>0</v>
      </c>
      <c r="Q166" s="125">
        <f t="shared" si="1"/>
        <v>0</v>
      </c>
      <c r="R166" s="125">
        <v>1.0000000000000001E-5</v>
      </c>
      <c r="S166" s="125">
        <f t="shared" si="2"/>
        <v>1E-3</v>
      </c>
      <c r="T166" s="125">
        <v>0</v>
      </c>
      <c r="U166" s="126">
        <f t="shared" si="3"/>
        <v>0</v>
      </c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S166" s="113" t="s">
        <v>124</v>
      </c>
      <c r="AU166" s="113" t="s">
        <v>119</v>
      </c>
      <c r="AV166" s="113" t="s">
        <v>78</v>
      </c>
      <c r="AZ166" s="15" t="s">
        <v>117</v>
      </c>
      <c r="BF166" s="114">
        <f t="shared" si="4"/>
        <v>547</v>
      </c>
      <c r="BG166" s="114">
        <f t="shared" si="5"/>
        <v>0</v>
      </c>
      <c r="BH166" s="114">
        <f t="shared" si="6"/>
        <v>0</v>
      </c>
      <c r="BI166" s="114">
        <f t="shared" si="7"/>
        <v>0</v>
      </c>
      <c r="BJ166" s="114">
        <f t="shared" si="8"/>
        <v>0</v>
      </c>
      <c r="BK166" s="15" t="s">
        <v>76</v>
      </c>
      <c r="BL166" s="114">
        <f t="shared" si="9"/>
        <v>547</v>
      </c>
      <c r="BM166" s="15" t="s">
        <v>125</v>
      </c>
      <c r="BN166" s="113" t="s">
        <v>2235</v>
      </c>
    </row>
    <row r="167" spans="1:66" s="2" customFormat="1" ht="6.95" customHeight="1" x14ac:dyDescent="0.2">
      <c r="A167" s="26"/>
      <c r="B167" s="163"/>
      <c r="C167" s="164"/>
      <c r="D167" s="164"/>
      <c r="E167" s="164"/>
      <c r="F167" s="164"/>
      <c r="G167" s="164"/>
      <c r="H167" s="164"/>
      <c r="I167" s="164"/>
      <c r="J167" s="164"/>
      <c r="K167" s="164"/>
      <c r="L167" s="41"/>
      <c r="M167" s="27"/>
      <c r="N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</row>
  </sheetData>
  <sheetProtection password="CC7D" sheet="1" objects="1" scenarios="1"/>
  <autoFilter ref="C117:L166" xr:uid="{00000000-0009-0000-0000-000002000000}"/>
  <mergeCells count="9">
    <mergeCell ref="E87:H87"/>
    <mergeCell ref="E108:H108"/>
    <mergeCell ref="E110:H110"/>
    <mergeCell ref="M2:W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Elektromateriál</vt:lpstr>
      <vt:lpstr>02 - ÚRS</vt:lpstr>
      <vt:lpstr>'01 - Elektromateriál'!Názvy_tisku</vt:lpstr>
      <vt:lpstr>'02 - ÚRS'!Názvy_tisku</vt:lpstr>
      <vt:lpstr>'Rekapitulace stavby'!Názvy_tisku</vt:lpstr>
      <vt:lpstr>'01 - Elektromateriál'!Oblast_tisku</vt:lpstr>
      <vt:lpstr>'02 - ÚRS'!Oblast_tisku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Auerműller Jiří, Ing.</dc:creator>
  <cp:lastModifiedBy>Malý Jiří, Bc.</cp:lastModifiedBy>
  <dcterms:created xsi:type="dcterms:W3CDTF">2022-11-07T13:00:47Z</dcterms:created>
  <dcterms:modified xsi:type="dcterms:W3CDTF">2022-11-28T11:49:29Z</dcterms:modified>
</cp:coreProperties>
</file>